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7490" windowHeight="9690" activeTab="2"/>
  </bookViews>
  <sheets>
    <sheet name="C0101" sheetId="1" r:id="rId1"/>
    <sheet name="C0102" sheetId="3" r:id="rId2"/>
    <sheet name="C0301" sheetId="2" r:id="rId3"/>
  </sheets>
  <definedNames>
    <definedName name="_xlnm._FilterDatabase" localSheetId="0" hidden="1">'C0101'!$A$10:$AB$109</definedName>
  </definedNames>
  <calcPr calcId="145621"/>
</workbook>
</file>

<file path=xl/calcChain.xml><?xml version="1.0" encoding="utf-8"?>
<calcChain xmlns="http://schemas.openxmlformats.org/spreadsheetml/2006/main">
  <c r="P83" i="3" l="1"/>
  <c r="R82" i="3"/>
  <c r="P82" i="3"/>
  <c r="R80" i="3"/>
  <c r="P80" i="3"/>
  <c r="R79" i="3"/>
  <c r="P79" i="3"/>
  <c r="R78" i="3"/>
  <c r="P78" i="3"/>
  <c r="R77" i="3"/>
  <c r="P77" i="3"/>
  <c r="R76" i="3"/>
  <c r="P76" i="3"/>
  <c r="R75" i="3"/>
  <c r="P75" i="3"/>
  <c r="R74" i="3"/>
  <c r="P74" i="3"/>
  <c r="R73" i="3"/>
  <c r="P73" i="3"/>
  <c r="R72" i="3"/>
  <c r="P72" i="3"/>
  <c r="R71" i="3"/>
  <c r="P71" i="3"/>
  <c r="R70" i="3"/>
  <c r="P70" i="3"/>
  <c r="R69" i="3"/>
  <c r="P69" i="3"/>
  <c r="R68" i="3"/>
  <c r="P68" i="3"/>
  <c r="R67" i="3"/>
  <c r="P67" i="3"/>
  <c r="R66" i="3"/>
  <c r="P66" i="3"/>
  <c r="R65" i="3"/>
  <c r="P65" i="3"/>
  <c r="R64" i="3"/>
  <c r="P64" i="3"/>
  <c r="R63" i="3"/>
  <c r="P63" i="3"/>
  <c r="R62" i="3"/>
  <c r="P62" i="3"/>
  <c r="R61" i="3"/>
  <c r="P61" i="3"/>
  <c r="R60" i="3"/>
  <c r="P60" i="3"/>
  <c r="R59" i="3"/>
  <c r="P59" i="3"/>
  <c r="R58" i="3"/>
  <c r="P58" i="3"/>
  <c r="R57" i="3"/>
  <c r="P57" i="3"/>
  <c r="R56" i="3"/>
  <c r="P56" i="3"/>
  <c r="R55" i="3"/>
  <c r="P55" i="3"/>
  <c r="R54" i="3"/>
  <c r="P54" i="3"/>
  <c r="R53" i="3"/>
  <c r="P53" i="3"/>
  <c r="R52" i="3"/>
  <c r="P52" i="3"/>
  <c r="R51" i="3"/>
  <c r="P51" i="3"/>
  <c r="R50" i="3"/>
  <c r="P50" i="3"/>
  <c r="R49" i="3"/>
  <c r="P49" i="3"/>
  <c r="T48" i="3"/>
  <c r="S48" i="3"/>
  <c r="P48" i="3"/>
  <c r="T47" i="3"/>
  <c r="S47" i="3"/>
  <c r="P47" i="3"/>
  <c r="T46" i="3"/>
  <c r="S46" i="3"/>
  <c r="R46" i="3" s="1"/>
  <c r="P46" i="3"/>
  <c r="T45" i="3"/>
  <c r="S45" i="3"/>
  <c r="P45" i="3"/>
  <c r="T44" i="3"/>
  <c r="S44" i="3"/>
  <c r="P44" i="3"/>
  <c r="T43" i="3"/>
  <c r="S43" i="3"/>
  <c r="P43" i="3"/>
  <c r="T42" i="3"/>
  <c r="S42" i="3"/>
  <c r="R42" i="3" s="1"/>
  <c r="P42" i="3"/>
  <c r="T41" i="3"/>
  <c r="S41" i="3"/>
  <c r="P41" i="3"/>
  <c r="T40" i="3"/>
  <c r="S40" i="3"/>
  <c r="P40" i="3"/>
  <c r="T39" i="3"/>
  <c r="S39" i="3"/>
  <c r="P39" i="3"/>
  <c r="T38" i="3"/>
  <c r="S38" i="3"/>
  <c r="R38" i="3" s="1"/>
  <c r="P38" i="3"/>
  <c r="T37" i="3"/>
  <c r="S37" i="3"/>
  <c r="P37" i="3"/>
  <c r="T36" i="3"/>
  <c r="S36" i="3"/>
  <c r="P36" i="3"/>
  <c r="T35" i="3"/>
  <c r="S35" i="3"/>
  <c r="P35" i="3"/>
  <c r="T34" i="3"/>
  <c r="S34" i="3"/>
  <c r="R34" i="3" s="1"/>
  <c r="P34" i="3"/>
  <c r="T33" i="3"/>
  <c r="S33" i="3"/>
  <c r="P33" i="3"/>
  <c r="T32" i="3"/>
  <c r="S32" i="3"/>
  <c r="P32" i="3"/>
  <c r="T31" i="3"/>
  <c r="S31" i="3"/>
  <c r="P31" i="3"/>
  <c r="T30" i="3"/>
  <c r="S30" i="3"/>
  <c r="R30" i="3" s="1"/>
  <c r="P30" i="3"/>
  <c r="T29" i="3"/>
  <c r="S29" i="3"/>
  <c r="P29" i="3"/>
  <c r="T28" i="3"/>
  <c r="S28" i="3"/>
  <c r="P28" i="3"/>
  <c r="R27" i="3"/>
  <c r="P27" i="3"/>
  <c r="T26" i="3"/>
  <c r="S26" i="3"/>
  <c r="P26" i="3"/>
  <c r="T25" i="3"/>
  <c r="S25" i="3"/>
  <c r="P25" i="3"/>
  <c r="T24" i="3"/>
  <c r="S24" i="3"/>
  <c r="T23" i="3"/>
  <c r="S23" i="3"/>
  <c r="P23" i="3"/>
  <c r="T22" i="3"/>
  <c r="S22" i="3"/>
  <c r="P22" i="3"/>
  <c r="T21" i="3"/>
  <c r="S21" i="3"/>
  <c r="P21" i="3"/>
  <c r="T20" i="3"/>
  <c r="S20" i="3"/>
  <c r="R20" i="3" s="1"/>
  <c r="P20" i="3"/>
  <c r="T19" i="3"/>
  <c r="S19" i="3"/>
  <c r="P19" i="3"/>
  <c r="T18" i="3"/>
  <c r="S18" i="3"/>
  <c r="P18" i="3"/>
  <c r="T17" i="3"/>
  <c r="S17" i="3"/>
  <c r="P17" i="3"/>
  <c r="T16" i="3"/>
  <c r="S16" i="3"/>
  <c r="R16" i="3" s="1"/>
  <c r="P16" i="3"/>
  <c r="T15" i="3"/>
  <c r="S15" i="3"/>
  <c r="P15" i="3"/>
  <c r="T14" i="3"/>
  <c r="S14" i="3"/>
  <c r="P14" i="3"/>
  <c r="T13" i="3"/>
  <c r="S13" i="3"/>
  <c r="P13" i="3"/>
  <c r="T12" i="3"/>
  <c r="S12" i="3"/>
  <c r="R12" i="3" s="1"/>
  <c r="P12" i="3"/>
  <c r="T11" i="3"/>
  <c r="S11" i="3"/>
  <c r="P11" i="3"/>
  <c r="T10" i="3"/>
  <c r="S10" i="3"/>
  <c r="P10" i="3"/>
  <c r="R29" i="2"/>
  <c r="T27" i="2"/>
  <c r="S27" i="2"/>
  <c r="R27" i="2" s="1"/>
  <c r="R26" i="2"/>
  <c r="T25" i="2"/>
  <c r="S25" i="2"/>
  <c r="T24" i="2"/>
  <c r="S24" i="2"/>
  <c r="T23" i="2"/>
  <c r="S23" i="2"/>
  <c r="T22" i="2"/>
  <c r="S22" i="2"/>
  <c r="T21" i="2"/>
  <c r="S21" i="2"/>
  <c r="T20" i="2"/>
  <c r="S20" i="2"/>
  <c r="T19" i="2"/>
  <c r="S19" i="2"/>
  <c r="T18" i="2"/>
  <c r="S18" i="2"/>
  <c r="T17" i="2"/>
  <c r="S17" i="2"/>
  <c r="R19" i="2" l="1"/>
  <c r="R23" i="2"/>
  <c r="R25" i="2"/>
  <c r="R10" i="3"/>
  <c r="R14" i="3"/>
  <c r="R18" i="3"/>
  <c r="R22" i="3"/>
  <c r="R11" i="3"/>
  <c r="R15" i="3"/>
  <c r="R19" i="3"/>
  <c r="R26" i="3"/>
  <c r="R29" i="3"/>
  <c r="R33" i="3"/>
  <c r="R37" i="3"/>
  <c r="R41" i="3"/>
  <c r="R45" i="3"/>
  <c r="R23" i="3"/>
  <c r="R13" i="3"/>
  <c r="R17" i="3"/>
  <c r="R21" i="3"/>
  <c r="R31" i="3"/>
  <c r="R35" i="3"/>
  <c r="R39" i="3"/>
  <c r="R43" i="3"/>
  <c r="R47" i="3"/>
  <c r="R25" i="3"/>
  <c r="R28" i="3"/>
  <c r="R32" i="3"/>
  <c r="R36" i="3"/>
  <c r="R40" i="3"/>
  <c r="R44" i="3"/>
  <c r="R48" i="3"/>
  <c r="R20" i="2"/>
  <c r="R24" i="2"/>
  <c r="R17" i="2"/>
  <c r="R18" i="2"/>
  <c r="R21" i="2"/>
  <c r="R22" i="2"/>
  <c r="AE52" i="1"/>
  <c r="AF52" i="1" s="1"/>
  <c r="AD52" i="1" s="1"/>
  <c r="AC52" i="1" s="1"/>
  <c r="AE53" i="1"/>
  <c r="AF53" i="1" s="1"/>
  <c r="AD53" i="1" s="1"/>
  <c r="AC53" i="1" s="1"/>
  <c r="AE54" i="1"/>
  <c r="AF54" i="1" s="1"/>
  <c r="AD54" i="1" s="1"/>
  <c r="AC54" i="1" s="1"/>
  <c r="AE55" i="1"/>
  <c r="AF55" i="1"/>
  <c r="AE56" i="1"/>
  <c r="AF56" i="1" s="1"/>
  <c r="AD56" i="1" s="1"/>
  <c r="AC56" i="1" s="1"/>
  <c r="AE57" i="1"/>
  <c r="AF57" i="1" s="1"/>
  <c r="AD57" i="1" s="1"/>
  <c r="AC57" i="1" s="1"/>
  <c r="AE58" i="1"/>
  <c r="AF58" i="1" s="1"/>
  <c r="AD58" i="1" s="1"/>
  <c r="AC58" i="1" s="1"/>
  <c r="AE59" i="1"/>
  <c r="AF59" i="1"/>
  <c r="AE60" i="1"/>
  <c r="AF60" i="1" s="1"/>
  <c r="AD60" i="1" s="1"/>
  <c r="AC60" i="1" s="1"/>
  <c r="AE61" i="1"/>
  <c r="AF61" i="1" s="1"/>
  <c r="AD61" i="1" s="1"/>
  <c r="AC61" i="1" s="1"/>
  <c r="AE62" i="1"/>
  <c r="AF62" i="1" s="1"/>
  <c r="AD62" i="1" s="1"/>
  <c r="AC62" i="1" s="1"/>
  <c r="AE63" i="1"/>
  <c r="AF63" i="1"/>
  <c r="AE64" i="1"/>
  <c r="AF64" i="1" s="1"/>
  <c r="AD64" i="1" s="1"/>
  <c r="AC64" i="1" s="1"/>
  <c r="AE65" i="1"/>
  <c r="AF65" i="1" s="1"/>
  <c r="AD65" i="1" s="1"/>
  <c r="AC65" i="1" s="1"/>
  <c r="AE66" i="1"/>
  <c r="AF66" i="1" s="1"/>
  <c r="AD66" i="1" s="1"/>
  <c r="AC66" i="1" s="1"/>
  <c r="AE67" i="1"/>
  <c r="AF67" i="1" s="1"/>
  <c r="AD67" i="1" s="1"/>
  <c r="AC67" i="1" s="1"/>
  <c r="AE68" i="1"/>
  <c r="AF68" i="1" s="1"/>
  <c r="AD68" i="1" s="1"/>
  <c r="AC68" i="1" s="1"/>
  <c r="AE69" i="1"/>
  <c r="AF69" i="1" s="1"/>
  <c r="AD69" i="1" s="1"/>
  <c r="AC69" i="1" s="1"/>
  <c r="AE70" i="1"/>
  <c r="AF70" i="1" s="1"/>
  <c r="AD70" i="1" s="1"/>
  <c r="AC70" i="1" s="1"/>
  <c r="AE71" i="1"/>
  <c r="AF71" i="1"/>
  <c r="AE72" i="1"/>
  <c r="AF72" i="1" s="1"/>
  <c r="AD72" i="1" s="1"/>
  <c r="AC72" i="1" s="1"/>
  <c r="AE73" i="1"/>
  <c r="AF73" i="1" s="1"/>
  <c r="AD73" i="1" s="1"/>
  <c r="AC73" i="1" s="1"/>
  <c r="AE74" i="1"/>
  <c r="AF74" i="1" s="1"/>
  <c r="AD74" i="1" s="1"/>
  <c r="AC74" i="1" s="1"/>
  <c r="AE75" i="1"/>
  <c r="AF75" i="1"/>
  <c r="AE76" i="1"/>
  <c r="AF76" i="1" s="1"/>
  <c r="AD76" i="1" s="1"/>
  <c r="AC76" i="1" s="1"/>
  <c r="AE77" i="1"/>
  <c r="AF77" i="1" s="1"/>
  <c r="AD77" i="1" s="1"/>
  <c r="AC77" i="1" s="1"/>
  <c r="AE78" i="1"/>
  <c r="AF78" i="1" s="1"/>
  <c r="AD78" i="1" s="1"/>
  <c r="AC78" i="1" s="1"/>
  <c r="AE79" i="1"/>
  <c r="AF79" i="1"/>
  <c r="AD79" i="1" s="1"/>
  <c r="AC79" i="1" s="1"/>
  <c r="AE80" i="1"/>
  <c r="AF80" i="1" s="1"/>
  <c r="AD80" i="1" s="1"/>
  <c r="AC80" i="1" s="1"/>
  <c r="AE81" i="1"/>
  <c r="AF81" i="1" s="1"/>
  <c r="AD81" i="1" s="1"/>
  <c r="AC81" i="1" s="1"/>
  <c r="AE82" i="1"/>
  <c r="AF82" i="1" s="1"/>
  <c r="AD82" i="1" s="1"/>
  <c r="AC82" i="1" s="1"/>
  <c r="AE83" i="1"/>
  <c r="AF83" i="1" s="1"/>
  <c r="AD83" i="1" s="1"/>
  <c r="AC83" i="1" s="1"/>
  <c r="AE84" i="1"/>
  <c r="AF84" i="1" s="1"/>
  <c r="AD84" i="1" s="1"/>
  <c r="AC84" i="1" s="1"/>
  <c r="AE85" i="1"/>
  <c r="AF85" i="1" s="1"/>
  <c r="AD85" i="1" s="1"/>
  <c r="AC85" i="1" s="1"/>
  <c r="AE86" i="1"/>
  <c r="AF86" i="1" s="1"/>
  <c r="AD86" i="1" s="1"/>
  <c r="AC86" i="1" s="1"/>
  <c r="AE87" i="1"/>
  <c r="AF87" i="1"/>
  <c r="AD87" i="1" s="1"/>
  <c r="AC87" i="1" s="1"/>
  <c r="AE88" i="1"/>
  <c r="AF88" i="1" s="1"/>
  <c r="AD88" i="1" s="1"/>
  <c r="AC88" i="1" s="1"/>
  <c r="AE89" i="1"/>
  <c r="AF89" i="1" s="1"/>
  <c r="AD89" i="1" s="1"/>
  <c r="AC89" i="1" s="1"/>
  <c r="AE90" i="1"/>
  <c r="AF90" i="1" s="1"/>
  <c r="AD90" i="1" s="1"/>
  <c r="AC90" i="1" s="1"/>
  <c r="AE91" i="1"/>
  <c r="AF91" i="1" s="1"/>
  <c r="AD91" i="1" s="1"/>
  <c r="AC91" i="1" s="1"/>
  <c r="AE92" i="1"/>
  <c r="AF92" i="1" s="1"/>
  <c r="AD92" i="1" s="1"/>
  <c r="AC92" i="1" s="1"/>
  <c r="AE93" i="1"/>
  <c r="AF93" i="1" s="1"/>
  <c r="AD93" i="1" s="1"/>
  <c r="AC93" i="1" s="1"/>
  <c r="AE94" i="1"/>
  <c r="AF94" i="1" s="1"/>
  <c r="AD94" i="1" s="1"/>
  <c r="AC94" i="1" s="1"/>
  <c r="AE95" i="1"/>
  <c r="AF95" i="1"/>
  <c r="AD95" i="1" s="1"/>
  <c r="AC95" i="1" s="1"/>
  <c r="AE96" i="1"/>
  <c r="AF96" i="1" s="1"/>
  <c r="AD96" i="1" s="1"/>
  <c r="AC96" i="1" s="1"/>
  <c r="AE97" i="1"/>
  <c r="AF97" i="1" s="1"/>
  <c r="AD97" i="1" s="1"/>
  <c r="AC97" i="1" s="1"/>
  <c r="AE98" i="1"/>
  <c r="AF98" i="1" s="1"/>
  <c r="AD98" i="1" s="1"/>
  <c r="AC98" i="1" s="1"/>
  <c r="AE99" i="1"/>
  <c r="AF99" i="1" s="1"/>
  <c r="AD99" i="1" s="1"/>
  <c r="AC99" i="1" s="1"/>
  <c r="AE100" i="1"/>
  <c r="AF100" i="1" s="1"/>
  <c r="AD100" i="1" s="1"/>
  <c r="AC100" i="1" s="1"/>
  <c r="AE101" i="1"/>
  <c r="AF101" i="1" s="1"/>
  <c r="AD101" i="1" s="1"/>
  <c r="AC101" i="1" s="1"/>
  <c r="AE102" i="1"/>
  <c r="AF102" i="1" s="1"/>
  <c r="AD102" i="1" s="1"/>
  <c r="AC102" i="1" s="1"/>
  <c r="AE103" i="1"/>
  <c r="AF103" i="1"/>
  <c r="AD103" i="1" s="1"/>
  <c r="AC103" i="1" s="1"/>
  <c r="AE104" i="1"/>
  <c r="AF104" i="1" s="1"/>
  <c r="AD104" i="1" s="1"/>
  <c r="AC104" i="1" s="1"/>
  <c r="AE105" i="1"/>
  <c r="AF105" i="1" s="1"/>
  <c r="AD105" i="1" s="1"/>
  <c r="AC105" i="1" s="1"/>
  <c r="AE106" i="1"/>
  <c r="AF106" i="1" s="1"/>
  <c r="AD106" i="1" s="1"/>
  <c r="AC106" i="1" s="1"/>
  <c r="AE107" i="1"/>
  <c r="AF107" i="1" s="1"/>
  <c r="AD107" i="1" s="1"/>
  <c r="AC107" i="1" s="1"/>
  <c r="AE108" i="1"/>
  <c r="AF108" i="1" s="1"/>
  <c r="AD108" i="1" s="1"/>
  <c r="AC108" i="1" s="1"/>
  <c r="AD109" i="1"/>
  <c r="AD75" i="1"/>
  <c r="AC75" i="1" s="1"/>
  <c r="AD71" i="1"/>
  <c r="AC71" i="1" s="1"/>
  <c r="AD63" i="1"/>
  <c r="AC63" i="1" s="1"/>
  <c r="AD59" i="1"/>
  <c r="AC59" i="1" s="1"/>
  <c r="AD55" i="1"/>
  <c r="AC55" i="1" s="1"/>
  <c r="R31" i="1"/>
  <c r="Q31" i="1"/>
  <c r="R30" i="1"/>
  <c r="Q30" i="1"/>
  <c r="R27" i="1"/>
  <c r="Q27" i="1"/>
  <c r="R26" i="1"/>
  <c r="R25" i="1"/>
  <c r="R24" i="1"/>
  <c r="R23" i="1"/>
  <c r="R22" i="1"/>
  <c r="R21" i="1"/>
  <c r="R20" i="1"/>
  <c r="R19" i="1"/>
  <c r="R18" i="1"/>
  <c r="R17" i="1"/>
  <c r="R16" i="1"/>
  <c r="Q15" i="1"/>
  <c r="R15" i="1" s="1"/>
  <c r="P13" i="1"/>
  <c r="Q12" i="1"/>
  <c r="R12" i="1" s="1"/>
</calcChain>
</file>

<file path=xl/comments1.xml><?xml version="1.0" encoding="utf-8"?>
<comments xmlns="http://schemas.openxmlformats.org/spreadsheetml/2006/main">
  <authors>
    <author>Infraestructura Rural - Gobierno del Estado</author>
  </authors>
  <commentList>
    <comment ref="E197" authorId="0">
      <text>
        <r>
          <rPr>
            <b/>
            <sz val="9"/>
            <color indexed="81"/>
            <rFont val="Tahoma"/>
            <family val="2"/>
          </rPr>
          <t xml:space="preserve">CTO. TERMINADO CHECAR FECHAS PARA REALIZAR ACTA
</t>
        </r>
      </text>
    </comment>
  </commentList>
</comments>
</file>

<file path=xl/comments2.xml><?xml version="1.0" encoding="utf-8"?>
<comments xmlns="http://schemas.openxmlformats.org/spreadsheetml/2006/main">
  <authors>
    <author>acasas</author>
  </authors>
  <commentList>
    <comment ref="G14" authorId="0">
      <text>
        <r>
          <rPr>
            <sz val="9"/>
            <color indexed="81"/>
            <rFont val="Tahoma"/>
            <family val="2"/>
          </rPr>
          <t>De este contrato de 200 hrs. Se realizan unicamente 177 hrs. debido a que se cotizó como terreno tipo A y resulto ser mas duro, por lo que con el diesel de 200 le alcanzo solo para 177.</t>
        </r>
      </text>
    </comment>
  </commentList>
</comments>
</file>

<file path=xl/sharedStrings.xml><?xml version="1.0" encoding="utf-8"?>
<sst xmlns="http://schemas.openxmlformats.org/spreadsheetml/2006/main" count="1473" uniqueCount="741">
  <si>
    <t>LOCALIDAD</t>
  </si>
  <si>
    <t>MUNICIPIO</t>
  </si>
  <si>
    <t>CONTRATANTE</t>
  </si>
  <si>
    <t>IMPLEMENTO</t>
  </si>
  <si>
    <t>MÁQ.</t>
  </si>
  <si>
    <t>COSTO</t>
  </si>
  <si>
    <t>RENDIM.</t>
  </si>
  <si>
    <t>APORT.</t>
  </si>
  <si>
    <t>SUBSIDIO</t>
  </si>
  <si>
    <t>KM/HR RECORRIDOS</t>
  </si>
  <si>
    <t>FECHA</t>
  </si>
  <si>
    <t xml:space="preserve">TRANSITO </t>
  </si>
  <si>
    <t>HRS</t>
  </si>
  <si>
    <t>#FOLIO</t>
  </si>
  <si>
    <t>SUPERVISOR</t>
  </si>
  <si>
    <t>INICIO OBRA</t>
  </si>
  <si>
    <t>TERMINO OBRA</t>
  </si>
  <si>
    <t xml:space="preserve">REALIZO ACTA </t>
  </si>
  <si>
    <t>ENTREGO ACTA</t>
  </si>
  <si>
    <t>COMENTARIOS</t>
  </si>
  <si>
    <t xml:space="preserve">SAN PEDRO </t>
  </si>
  <si>
    <t>COYAME</t>
  </si>
  <si>
    <t>JAVIER FIERRO OLOÑO</t>
  </si>
  <si>
    <t>ESCREPA CON LASER</t>
  </si>
  <si>
    <t>8128/14</t>
  </si>
  <si>
    <t>RAMON BACA</t>
  </si>
  <si>
    <t>RANCHO EL HORMIGUERO</t>
  </si>
  <si>
    <t>ALLENDE</t>
  </si>
  <si>
    <t>NORA PATRICIA GUTIERREZ SOTELO</t>
  </si>
  <si>
    <t>RASTRA 20 DISCOS #3</t>
  </si>
  <si>
    <t>8335/15</t>
  </si>
  <si>
    <t>23 DE ENERO DEL 2015</t>
  </si>
  <si>
    <t>RAMON GUILLEN</t>
  </si>
  <si>
    <t>SECTOR CARRETAS</t>
  </si>
  <si>
    <t>GALEANA</t>
  </si>
  <si>
    <t>JESUS ANTONIO SALAICES TERCERO</t>
  </si>
  <si>
    <t>RASTRA 20 DISCOS # 8</t>
  </si>
  <si>
    <t>8336/15</t>
  </si>
  <si>
    <t>5 DE FEBRERO DEL 2015</t>
  </si>
  <si>
    <t>2724/2726</t>
  </si>
  <si>
    <t>OSCAR GONZALEZ</t>
  </si>
  <si>
    <t>RANCHO SAN JOSE</t>
  </si>
  <si>
    <t>CAMARGO</t>
  </si>
  <si>
    <t>HABIB SALVADOR HEPO GONZALEZ</t>
  </si>
  <si>
    <t>RASTRA 20 DISCOS # 5</t>
  </si>
  <si>
    <t>8337/15</t>
  </si>
  <si>
    <t>6 DE FEBRERO 2015</t>
  </si>
  <si>
    <t>2729/2730</t>
  </si>
  <si>
    <t>8338/15</t>
  </si>
  <si>
    <t>PA-02</t>
  </si>
  <si>
    <t>12 DE FEBRERO DEL 2015</t>
  </si>
  <si>
    <t>139C 05</t>
  </si>
  <si>
    <t>CAMBIO POR LA PA-02</t>
  </si>
  <si>
    <t>HUERTA LA CONCHA</t>
  </si>
  <si>
    <t>CHIHUAHUA</t>
  </si>
  <si>
    <t>HECTOR EDUARDO CONCHA HINOJOS</t>
  </si>
  <si>
    <t>RASTRA DE 20 DISCOS</t>
  </si>
  <si>
    <t>8339/15</t>
  </si>
  <si>
    <t>CAMBIO POR MAQUINA 33 Y RASTRA DE 70 DISCOS</t>
  </si>
  <si>
    <t>RANCHO  SAN JOSE</t>
  </si>
  <si>
    <t>JESUS FERNANDO DEL RIO MIRANDA</t>
  </si>
  <si>
    <t>8340/15</t>
  </si>
  <si>
    <t>SE DIO DE ALTA CON LA 38 Y SE CAMBIO</t>
  </si>
  <si>
    <t>EJIDO BAJE DEL AGUA</t>
  </si>
  <si>
    <t>GUERRERO</t>
  </si>
  <si>
    <t>PILPOT S.P.R. de R.L. de C.V.</t>
  </si>
  <si>
    <t>SUBSUELO #2</t>
  </si>
  <si>
    <t>8341/15</t>
  </si>
  <si>
    <t>PA-03</t>
  </si>
  <si>
    <t>13 DE FEBRERO DEL 2015</t>
  </si>
  <si>
    <t>FERNANDO DEL RIO MIRANDA</t>
  </si>
  <si>
    <t>RASTRA 70 DISCOS # 4</t>
  </si>
  <si>
    <t>8342/15</t>
  </si>
  <si>
    <t>16 DE FEBERRO DEL 2015</t>
  </si>
  <si>
    <t>RODOLFO PEREZ</t>
  </si>
  <si>
    <t>EJIDO TEOFILO BORUNDA</t>
  </si>
  <si>
    <t>ALEJANDRO ARZATE SAENZ</t>
  </si>
  <si>
    <t>RASTRA DE 20 DISCOS #7</t>
  </si>
  <si>
    <t>8343/15</t>
  </si>
  <si>
    <t>RASTRA DE 70 DISCOS #5</t>
  </si>
  <si>
    <t>8345/15</t>
  </si>
  <si>
    <t>20 DE FEBRERO DEL 2015</t>
  </si>
  <si>
    <t>OMAR ARZATE VIEZCAS</t>
  </si>
  <si>
    <t>8346/15</t>
  </si>
  <si>
    <t>RASTRA DE 20 DISCOS #8</t>
  </si>
  <si>
    <t>8347/15</t>
  </si>
  <si>
    <t>23 DE FEBRERO DEL  2015</t>
  </si>
  <si>
    <t xml:space="preserve">GIL OROZCO </t>
  </si>
  <si>
    <t>RANCHO PALOS VERDES</t>
  </si>
  <si>
    <t>MARIA ELENA PRIETO CORRAL</t>
  </si>
  <si>
    <t>SUBSUELO DE 9 PUNTAS #4</t>
  </si>
  <si>
    <t>8348/15</t>
  </si>
  <si>
    <t>PA-01</t>
  </si>
  <si>
    <t>23 DE  FEBRERODEL 2015</t>
  </si>
  <si>
    <t>RANCHO EL NORTEÑO</t>
  </si>
  <si>
    <t>8349/15</t>
  </si>
  <si>
    <t>27 DE FEBRERO DEL 2015</t>
  </si>
  <si>
    <t>SE REALIZO EN EL MES DE DICIEMBRE</t>
  </si>
  <si>
    <t>MANUEL MOISES VILLALBA MANRIQUEZ</t>
  </si>
  <si>
    <t>8350/15</t>
  </si>
  <si>
    <t>12 DE MARZO DEL 2015</t>
  </si>
  <si>
    <t>RASTRA DE 20 DISCOS #6</t>
  </si>
  <si>
    <t>8351/15</t>
  </si>
  <si>
    <t>21 DE ABRIL DEL 2015</t>
  </si>
  <si>
    <t>RANCHO LAS MALVINAS</t>
  </si>
  <si>
    <t>MEOQUI</t>
  </si>
  <si>
    <t>HECTOR EFRAIN DURAN FLORES</t>
  </si>
  <si>
    <t>8352/15</t>
  </si>
  <si>
    <t>28 DE ABRIL DEL 2015</t>
  </si>
  <si>
    <t>3899 y 3900</t>
  </si>
  <si>
    <t>SAN PEDRO</t>
  </si>
  <si>
    <t>8353/15</t>
  </si>
  <si>
    <t xml:space="preserve">RANCHO EL CONSUELO </t>
  </si>
  <si>
    <t>PEDRO RICARDO GRAJEDA FIERRO</t>
  </si>
  <si>
    <t>8354/15</t>
  </si>
  <si>
    <t>12 DE MAYO DEL 2015</t>
  </si>
  <si>
    <t>RANCHO EL GIGANTE</t>
  </si>
  <si>
    <t>JIMENEZ</t>
  </si>
  <si>
    <t>FEDERICO GUILLERMO DUARTE FAFUTIS</t>
  </si>
  <si>
    <t>RODILLO #1</t>
  </si>
  <si>
    <t>8355/15</t>
  </si>
  <si>
    <t>PA-04</t>
  </si>
  <si>
    <t>19 DE MAYO DEL 2015</t>
  </si>
  <si>
    <t>2002/2001</t>
  </si>
  <si>
    <t>MADERA</t>
  </si>
  <si>
    <t>RAUL SANDOVAL PEREZ</t>
  </si>
  <si>
    <t>SUBSUELO 2</t>
  </si>
  <si>
    <t>8356/15</t>
  </si>
  <si>
    <t>15 DE MAYO DEL 2015</t>
  </si>
  <si>
    <t>8357/15</t>
  </si>
  <si>
    <t>20 DE MAYO DEL 2015</t>
  </si>
  <si>
    <t>150/1</t>
  </si>
  <si>
    <t>RANCHO EL ARABE</t>
  </si>
  <si>
    <t>JOSE RAFAEL JABALERA BATISTA</t>
  </si>
  <si>
    <t>8358/15</t>
  </si>
  <si>
    <t>26 DE MAYO DEL 2015</t>
  </si>
  <si>
    <t>SUBSUELO #4</t>
  </si>
  <si>
    <t>8359/15</t>
  </si>
  <si>
    <t>2041/2040</t>
  </si>
  <si>
    <t>LOS PINABETES</t>
  </si>
  <si>
    <t>ROSALES</t>
  </si>
  <si>
    <t>FRANCISCO JAVIER PORTILLO GUTIERREZ</t>
  </si>
  <si>
    <t>8360/15</t>
  </si>
  <si>
    <t>5 DE JUNIO DEL 2015</t>
  </si>
  <si>
    <t>MONCAYO</t>
  </si>
  <si>
    <t>JESSICA LOURDES LOPEZ SROOR</t>
  </si>
  <si>
    <t>8361/15</t>
  </si>
  <si>
    <t>9 DE JUNIO DEL 2015</t>
  </si>
  <si>
    <t>2043/2042</t>
  </si>
  <si>
    <t>LOTE 1500 Y 1501</t>
  </si>
  <si>
    <t>DELICIAS</t>
  </si>
  <si>
    <t>8362/15</t>
  </si>
  <si>
    <t>11 DE JUNIO DEL 2015</t>
  </si>
  <si>
    <t>VALLE DE ALLENDE</t>
  </si>
  <si>
    <t>JOSE MONTES LIGHTBOURN</t>
  </si>
  <si>
    <t>RASTRA DE 20 DISCOS #3</t>
  </si>
  <si>
    <t>8363/15</t>
  </si>
  <si>
    <t>2020/2018</t>
  </si>
  <si>
    <t>MELECIO YAÑEZ</t>
  </si>
  <si>
    <t>CLAUDIO HERMOSILLO SALGADO</t>
  </si>
  <si>
    <t>8364/15</t>
  </si>
  <si>
    <t>16 DE JUNIO DEL 2015</t>
  </si>
  <si>
    <t>CANCELADO Y REALIZADO CON EL NO. 8387/15</t>
  </si>
  <si>
    <t xml:space="preserve">RANCHO SAN JOSE </t>
  </si>
  <si>
    <t>RASTRA DE 70 DISCOS #4</t>
  </si>
  <si>
    <t>8365/15</t>
  </si>
  <si>
    <t>16 DE JUNIO DE 2015</t>
  </si>
  <si>
    <t>2108/2112</t>
  </si>
  <si>
    <t xml:space="preserve">SECTOR LOS CHINOS </t>
  </si>
  <si>
    <t>ROBERT JACKSON LEBARON LANGFORD</t>
  </si>
  <si>
    <t>SUBSUELO</t>
  </si>
  <si>
    <t>8367/15</t>
  </si>
  <si>
    <t>24 DE JUNIO DEL 2015</t>
  </si>
  <si>
    <t>2110/2109</t>
  </si>
  <si>
    <t>GIL OROZCO</t>
  </si>
  <si>
    <t>VARIAS</t>
  </si>
  <si>
    <t>COMITÉ ESTATAL DE SANIDAD VEGETAL</t>
  </si>
  <si>
    <t>8368/15</t>
  </si>
  <si>
    <t>SECTOR LOS CHINOS</t>
  </si>
  <si>
    <t>8369/15</t>
  </si>
  <si>
    <t>01 DE JULIO DE 2015</t>
  </si>
  <si>
    <t>2111/4021</t>
  </si>
  <si>
    <t>8370/15</t>
  </si>
  <si>
    <t>1 DE JULIO DE 2015</t>
  </si>
  <si>
    <t xml:space="preserve">RANCHO EL ESCONDIDO </t>
  </si>
  <si>
    <t>FERNANDO CARRILLO DOMINGUEZ</t>
  </si>
  <si>
    <t>8371/15</t>
  </si>
  <si>
    <t>9 DE JULIO DEL 2015</t>
  </si>
  <si>
    <t>SECTOR LOS CHINOS LEBARON</t>
  </si>
  <si>
    <t>8373/15</t>
  </si>
  <si>
    <t>13 DE JULIO DE 2015</t>
  </si>
  <si>
    <t>8374/15</t>
  </si>
  <si>
    <t>POTREROS DE MAPULA</t>
  </si>
  <si>
    <t>MARCO ANTONIO CUESTA RODRIGUEZ</t>
  </si>
  <si>
    <t>8375/15</t>
  </si>
  <si>
    <t>4027/4026</t>
  </si>
  <si>
    <t>SE HABIA DADO DE ALTA CON LA 33 PERO SE DESCOMPUSO Y SE HIZO CAMBIO DE MAQ</t>
  </si>
  <si>
    <t>8376/15</t>
  </si>
  <si>
    <t>21 DE JULIO DE 2015</t>
  </si>
  <si>
    <t>8377/15</t>
  </si>
  <si>
    <t>PUERTO</t>
  </si>
  <si>
    <t>FERNANDO DUARTE CHAVEZ</t>
  </si>
  <si>
    <t>8378/15</t>
  </si>
  <si>
    <t>8379/15</t>
  </si>
  <si>
    <t>31 DE JULIO DEL 2015</t>
  </si>
  <si>
    <t>EJIDO BACHINBA</t>
  </si>
  <si>
    <t>ANTONIO MODESTO ANTOLIN SANTOS CARRERA</t>
  </si>
  <si>
    <t>8380/15</t>
  </si>
  <si>
    <t>7 DE AGOSTO DEL 2015</t>
  </si>
  <si>
    <t>8381/15</t>
  </si>
  <si>
    <t>RANCHO BLANCO</t>
  </si>
  <si>
    <t>8382/15</t>
  </si>
  <si>
    <t>RANCHO LA ARRACADA</t>
  </si>
  <si>
    <t>PARRAL</t>
  </si>
  <si>
    <t>8383/15</t>
  </si>
  <si>
    <t>AGUACHILE</t>
  </si>
  <si>
    <t>SOCIEDAD AGROPECUARIA REAL DE MAZAPIL S.P.R. de R.L.</t>
  </si>
  <si>
    <t>REHABILITADOR</t>
  </si>
  <si>
    <t>8384/15</t>
  </si>
  <si>
    <t>11 DE AGOSTO DEL 2015</t>
  </si>
  <si>
    <t>TEEJONES  S.P.R. DE R.L. DE C.V</t>
  </si>
  <si>
    <t>8385/15</t>
  </si>
  <si>
    <t>18 DE AGOSTO DEL 2015</t>
  </si>
  <si>
    <t>RANCHO ROMA</t>
  </si>
  <si>
    <t>VILLA AHUMADA</t>
  </si>
  <si>
    <t>ROMULO ESCOBAR VALDEZ</t>
  </si>
  <si>
    <t>8386/15</t>
  </si>
  <si>
    <t>19 DE AGOSTO DEL 2015</t>
  </si>
  <si>
    <t>4098/4097</t>
  </si>
  <si>
    <t>8387/15</t>
  </si>
  <si>
    <t>21 DE AGOSTO DEL 2015</t>
  </si>
  <si>
    <t>8388/15</t>
  </si>
  <si>
    <t>25  DE AGOSTO DEL 2015</t>
  </si>
  <si>
    <t xml:space="preserve">RANCHO EL TORO  </t>
  </si>
  <si>
    <t xml:space="preserve">KERRY LANCE LEANY LEBARON </t>
  </si>
  <si>
    <t>8389/15</t>
  </si>
  <si>
    <t>INICIALMENTE ERA LA MAQ 43 SE CAMBIO POR 41</t>
  </si>
  <si>
    <t>EL SAUZ</t>
  </si>
  <si>
    <t>CRUZ RAMON CHAVIRAS CAMPOS</t>
  </si>
  <si>
    <t>8390/15</t>
  </si>
  <si>
    <t>28  DE AGOSTO DEL 2015</t>
  </si>
  <si>
    <t>2032/2113</t>
  </si>
  <si>
    <t>RANCHO SANTA MARIA</t>
  </si>
  <si>
    <t>LA COMARCA NOGALERA S.P.R DE R.L C.V</t>
  </si>
  <si>
    <t>8391/15</t>
  </si>
  <si>
    <t>31  DE AGOSTO DEL 2015</t>
  </si>
  <si>
    <t>4120/4119</t>
  </si>
  <si>
    <t>LUZ ANGELINA GUILLEN GOMEZ</t>
  </si>
  <si>
    <t>8392/15</t>
  </si>
  <si>
    <t>1 DE SEPTIEMBRE DEL 2015</t>
  </si>
  <si>
    <t>4122/4123</t>
  </si>
  <si>
    <t>8393/15</t>
  </si>
  <si>
    <t>3 DE SEPTIEMBRE DEL 2015</t>
  </si>
  <si>
    <t>RANCHO TIERRA BLANCA</t>
  </si>
  <si>
    <t>JUAREZ</t>
  </si>
  <si>
    <t>CESAREO ENRIQUE FERNANDEZ CASIILLAS</t>
  </si>
  <si>
    <t>8394/15</t>
  </si>
  <si>
    <t>4 DE SEPTIEMBRE DEL 2015</t>
  </si>
  <si>
    <t>RANCHO LAS TORTUGAS</t>
  </si>
  <si>
    <t>8395/15</t>
  </si>
  <si>
    <t>8 DE SEPTIEMBRE DEL 2015</t>
  </si>
  <si>
    <t>RANCHO EL TORO</t>
  </si>
  <si>
    <t>8396/15</t>
  </si>
  <si>
    <t>LA VICTORIA</t>
  </si>
  <si>
    <t>VICTOR HUGO BACA ACOSTA</t>
  </si>
  <si>
    <t>8397/15</t>
  </si>
  <si>
    <t>8398/15</t>
  </si>
  <si>
    <t>10 DE SEPTIEMBRE DEL 2015</t>
  </si>
  <si>
    <t>EJ. LABOR NUEVA</t>
  </si>
  <si>
    <t>JULIMES</t>
  </si>
  <si>
    <t>ELVIA ISELA FLORES GARIBAY</t>
  </si>
  <si>
    <t>8399/15</t>
  </si>
  <si>
    <t>14 DE SEPTIEMBRE DEL 2015</t>
  </si>
  <si>
    <t>8400/15</t>
  </si>
  <si>
    <t xml:space="preserve"> </t>
  </si>
  <si>
    <t>8401/01</t>
  </si>
  <si>
    <t>24 DE SEPTIEMBRE DEL 2015</t>
  </si>
  <si>
    <t>4154/4153</t>
  </si>
  <si>
    <t>SALON DE ACTOS</t>
  </si>
  <si>
    <t xml:space="preserve">CESAR CASSIANO OLIVAS </t>
  </si>
  <si>
    <t>8402/15</t>
  </si>
  <si>
    <t>25 DE SEPTIEMBRE DEL 2015</t>
  </si>
  <si>
    <t>LABOR NUEVA</t>
  </si>
  <si>
    <t>MARIO  SANTOS CARRERA</t>
  </si>
  <si>
    <t>8403/15</t>
  </si>
  <si>
    <t>EJIDO NUEVO JULIMES</t>
  </si>
  <si>
    <t>ERNESTO AGUIRRE FAVELA</t>
  </si>
  <si>
    <t>8404/15</t>
  </si>
  <si>
    <t xml:space="preserve">NUEVO JULIMES </t>
  </si>
  <si>
    <t>JAIME GUTIERREZ GUTIERREZ</t>
  </si>
  <si>
    <t>8405/15</t>
  </si>
  <si>
    <t>RANCHO SANTA BARBARA</t>
  </si>
  <si>
    <t>AHUMADA</t>
  </si>
  <si>
    <t>MARIO BOYAIN Y GOYTIA BALDERRAMA</t>
  </si>
  <si>
    <t>RASTRA DE 20 DISCOS #4</t>
  </si>
  <si>
    <t>8406/15</t>
  </si>
  <si>
    <t>28 DE SEPTIEMBRE DEL 2015</t>
  </si>
  <si>
    <t>4159/4160</t>
  </si>
  <si>
    <t>8407/15</t>
  </si>
  <si>
    <t>29 DE SEPTIEMBRE DEL 2015</t>
  </si>
  <si>
    <t>CONTRAHIERBAS</t>
  </si>
  <si>
    <t>8408/15</t>
  </si>
  <si>
    <t>1 DE OCTUBRE DEL 2015</t>
  </si>
  <si>
    <t>LA FORTUNA</t>
  </si>
  <si>
    <t>8409/15</t>
  </si>
  <si>
    <t>8410/15</t>
  </si>
  <si>
    <t>R. JUNTA DE LOS RIOS</t>
  </si>
  <si>
    <t>SATEVO</t>
  </si>
  <si>
    <t>RICARDO WISBRUN TERRAZAS</t>
  </si>
  <si>
    <t>RASTRA DE 20 DISCOS #9</t>
  </si>
  <si>
    <t>8411/15</t>
  </si>
  <si>
    <t>6 DE OCTUBRE DEL 2015</t>
  </si>
  <si>
    <t>4172/4179</t>
  </si>
  <si>
    <t>8412/15</t>
  </si>
  <si>
    <t>8 DE OCTUBRE DEL 2015</t>
  </si>
  <si>
    <t>8413/15</t>
  </si>
  <si>
    <t>ALEJO SOTO OCHOA</t>
  </si>
  <si>
    <t>8414/15</t>
  </si>
  <si>
    <t>RANCHO LA VICTORIA</t>
  </si>
  <si>
    <t>ARADO DE 7 REJAS #6</t>
  </si>
  <si>
    <t>8415/15</t>
  </si>
  <si>
    <t>15 DE OCTUBRE DEL 2015</t>
  </si>
  <si>
    <t>SE HIZO  CAMBIO POR LA 36 ERA ORIGINALMENTE LA 44</t>
  </si>
  <si>
    <t>8416/15</t>
  </si>
  <si>
    <t>RANCHO LAS PAMPAS</t>
  </si>
  <si>
    <t>ANDONY URIONABARRENECHEA SANCHEZ</t>
  </si>
  <si>
    <t>8417/15</t>
  </si>
  <si>
    <t>MANUEL MONARREZ HUERTA</t>
  </si>
  <si>
    <t>ARADO DE 6 REJAS #2</t>
  </si>
  <si>
    <t>8418/15</t>
  </si>
  <si>
    <t>16 DE OCTUBRE DEL 2015</t>
  </si>
  <si>
    <t>8419/15</t>
  </si>
  <si>
    <t>21 DE OCTUBRE DEL 2015</t>
  </si>
  <si>
    <t>RANCHO EL PROGRESO</t>
  </si>
  <si>
    <t>MANUEL ALEJANDRO ESPINOZA</t>
  </si>
  <si>
    <t>8420/15</t>
  </si>
  <si>
    <t>22 DE OCTUBRE DEL 2015</t>
  </si>
  <si>
    <t>8421/15</t>
  </si>
  <si>
    <t>28 DE OCTUBRE DEL 2015</t>
  </si>
  <si>
    <t>RANCHO EL NIDO</t>
  </si>
  <si>
    <t>GUILLERMO VARELA GONZALEZ</t>
  </si>
  <si>
    <t>8422/15</t>
  </si>
  <si>
    <t>4 DE NOVIEMBRE DEL 2015</t>
  </si>
  <si>
    <t>RANCHO EL DREN</t>
  </si>
  <si>
    <t>JACOB WIEBE PETERS</t>
  </si>
  <si>
    <t>8423/15</t>
  </si>
  <si>
    <t>8424/15</t>
  </si>
  <si>
    <t>9 DE NOVIEMBRE DEL 2015</t>
  </si>
  <si>
    <t>8425/15</t>
  </si>
  <si>
    <t>11 DE NOVIEMBRE DEL 2015</t>
  </si>
  <si>
    <t>4180/4214</t>
  </si>
  <si>
    <t>TOMAS URIONABARRENECHEA SANCHEZ</t>
  </si>
  <si>
    <t>8426/15</t>
  </si>
  <si>
    <t>12 DE NOVIEMBRE DEL 2015</t>
  </si>
  <si>
    <t>RANCHO LAS GALERAS</t>
  </si>
  <si>
    <t>8427/15</t>
  </si>
  <si>
    <t>24 DE NOVIEMBRE DEL 2015</t>
  </si>
  <si>
    <t>RANCHO EL HALCON</t>
  </si>
  <si>
    <t>SAUCILLO</t>
  </si>
  <si>
    <t>PROMOTORA GANADERA LOS COMPADRES S.P.R. DE R.L. DE C.V</t>
  </si>
  <si>
    <t>RODILLO</t>
  </si>
  <si>
    <t>8428/15</t>
  </si>
  <si>
    <t>26 DE NOVIEMBRE DEL 2015</t>
  </si>
  <si>
    <t xml:space="preserve">RANCHO BLANCO </t>
  </si>
  <si>
    <t>ARADO DE 7 REJAS</t>
  </si>
  <si>
    <t>8429/15</t>
  </si>
  <si>
    <t>3 DE DICIEMBRE DEL 2015</t>
  </si>
  <si>
    <t>J REFUGIO</t>
  </si>
  <si>
    <t>JOSE JUAN MONTAÑO HEPO</t>
  </si>
  <si>
    <t>8430/15</t>
  </si>
  <si>
    <t>R. EL HALCON</t>
  </si>
  <si>
    <t>8431/15</t>
  </si>
  <si>
    <t>10 DE DICIEMBRE DEL 2015</t>
  </si>
  <si>
    <t>4237/4225</t>
  </si>
  <si>
    <t>NEVAREÑO</t>
  </si>
  <si>
    <t>LUIS CARLOS LEBARON SOTO</t>
  </si>
  <si>
    <t>8432/15</t>
  </si>
  <si>
    <t>8433/15</t>
  </si>
  <si>
    <t>16 DE DICIEMBRE DEL 2015</t>
  </si>
  <si>
    <t>8434/15</t>
  </si>
  <si>
    <t>22 DE DICIEMBRE DEL 2015</t>
  </si>
  <si>
    <t>8434</t>
  </si>
  <si>
    <t>DEPARTAMENTO DE INFRAESTRUCTRA RURAL</t>
  </si>
  <si>
    <t>COORDINACION DE MAQUINARIA</t>
  </si>
  <si>
    <t>CONTRATO</t>
  </si>
  <si>
    <t>HAS.</t>
  </si>
  <si>
    <t>TOTAL CONTRATO</t>
  </si>
  <si>
    <t>PAGO PRODUCTOR</t>
  </si>
  <si>
    <t>SUBSIDIO ESTATAL</t>
  </si>
  <si>
    <t>LITROS COMBUSTIBLE ASIGNADO</t>
  </si>
  <si>
    <t>HOMBRE</t>
  </si>
  <si>
    <t>MUJER</t>
  </si>
  <si>
    <t xml:space="preserve">DESCRIPCION </t>
  </si>
  <si>
    <t>HRS.</t>
  </si>
  <si>
    <t>H/TRÁNS.</t>
  </si>
  <si>
    <t>TRASLADO</t>
  </si>
  <si>
    <t>COSTO EXTRA TRASLADO</t>
  </si>
  <si>
    <t>TOTAL</t>
  </si>
  <si>
    <t>PRODUCTOR</t>
  </si>
  <si>
    <t>OBRAS PUBLICAS DE CHIHUAHUA</t>
  </si>
  <si>
    <t>REHABILITACION DE CAMINOS</t>
  </si>
  <si>
    <t>60000/15</t>
  </si>
  <si>
    <t>C-03</t>
  </si>
  <si>
    <t>20 DE ENERO DE 2015</t>
  </si>
  <si>
    <t>GONZALEZ</t>
  </si>
  <si>
    <t xml:space="preserve">REHABILITACION DE CAMINOS </t>
  </si>
  <si>
    <t>60001/15</t>
  </si>
  <si>
    <t>C-04</t>
  </si>
  <si>
    <t xml:space="preserve">GONZALEZ </t>
  </si>
  <si>
    <t>J.C.A.S.</t>
  </si>
  <si>
    <t xml:space="preserve">NIVELACION DE CALLES </t>
  </si>
  <si>
    <t>60002/15</t>
  </si>
  <si>
    <t>C-13</t>
  </si>
  <si>
    <t>27 DE FEBRERO DE 2015</t>
  </si>
  <si>
    <t xml:space="preserve">CHIHUAHUA </t>
  </si>
  <si>
    <t>60003/15</t>
  </si>
  <si>
    <t>C-07</t>
  </si>
  <si>
    <t xml:space="preserve">INFRAESTRUCTURA RURAL </t>
  </si>
  <si>
    <t xml:space="preserve">LIMPIEZA DE TERRENO </t>
  </si>
  <si>
    <t>40003/15</t>
  </si>
  <si>
    <t>C-08</t>
  </si>
  <si>
    <t>26 DE MAYO DE 2015</t>
  </si>
  <si>
    <t>BALLEZA</t>
  </si>
  <si>
    <t>ALFREDO AMAYA MEDINA</t>
  </si>
  <si>
    <t xml:space="preserve">C-08   </t>
  </si>
  <si>
    <t>08 DE JUNIO DE 2015</t>
  </si>
  <si>
    <t>0171</t>
  </si>
  <si>
    <t xml:space="preserve">J. REFUGIO </t>
  </si>
  <si>
    <t xml:space="preserve">EJIDO TABALAOPA </t>
  </si>
  <si>
    <t xml:space="preserve">MANUEL TENA RASCON </t>
  </si>
  <si>
    <t xml:space="preserve">NIVELACION DE TERRENO </t>
  </si>
  <si>
    <t>M-016/15</t>
  </si>
  <si>
    <t>06 DE MARZO DE 2015</t>
  </si>
  <si>
    <t>0170</t>
  </si>
  <si>
    <t xml:space="preserve">FRANCISCO MIJASAKY MENDOZA LEVARIO </t>
  </si>
  <si>
    <t>RASTREO DE CAMINOS RURALES</t>
  </si>
  <si>
    <t>M-025/15</t>
  </si>
  <si>
    <t>C-02</t>
  </si>
  <si>
    <t>09 DE ABRIL DE 2015</t>
  </si>
  <si>
    <t>0153</t>
  </si>
  <si>
    <t>RANCHO SAN NICOLAS</t>
  </si>
  <si>
    <t xml:space="preserve">AHUMADA </t>
  </si>
  <si>
    <t>JOSE LUIS GONZALEZ AGUILERA</t>
  </si>
  <si>
    <t xml:space="preserve">NIVELACION DE TERRENOS RUSTICOS AL CULTIVO </t>
  </si>
  <si>
    <t>M-032/15</t>
  </si>
  <si>
    <t>C-05 POR C-09</t>
  </si>
  <si>
    <t>24 DE ABRIL DE 2015</t>
  </si>
  <si>
    <t>0140</t>
  </si>
  <si>
    <t xml:space="preserve">ING. GUILLEN </t>
  </si>
  <si>
    <t>M-033/15</t>
  </si>
  <si>
    <t>C-08 POR C-11</t>
  </si>
  <si>
    <t>0141</t>
  </si>
  <si>
    <t xml:space="preserve">VARIAS </t>
  </si>
  <si>
    <t>M-034/15</t>
  </si>
  <si>
    <t>14 DE MAYO DE 2015</t>
  </si>
  <si>
    <t>3925</t>
  </si>
  <si>
    <t>M-038/15</t>
  </si>
  <si>
    <t>03 DE JUNIO DE 2015</t>
  </si>
  <si>
    <t>MELECIO YAÑÉZ</t>
  </si>
  <si>
    <t xml:space="preserve">JESUS FERNANDO DEL RIO MIRANDA </t>
  </si>
  <si>
    <t>M-039/15</t>
  </si>
  <si>
    <t>C-14</t>
  </si>
  <si>
    <t>0176</t>
  </si>
  <si>
    <t>NIVELACION DEL TERRENO</t>
  </si>
  <si>
    <t>M-041/15</t>
  </si>
  <si>
    <t>17 DE JUNIO DE 2015</t>
  </si>
  <si>
    <t>0177</t>
  </si>
  <si>
    <t>ALDAMA</t>
  </si>
  <si>
    <t>JOSE LEOBARDO MOLINA CORONA</t>
  </si>
  <si>
    <t>M-042/15</t>
  </si>
  <si>
    <t>13 D OCUBRE DE 2015</t>
  </si>
  <si>
    <t>0103</t>
  </si>
  <si>
    <t>RAMON GUILLEN BACA</t>
  </si>
  <si>
    <t>NIVELACION DE TERRENO</t>
  </si>
  <si>
    <t>M-055/15</t>
  </si>
  <si>
    <t>15 DE OCTUBRE DE 2015</t>
  </si>
  <si>
    <t>0181</t>
  </si>
  <si>
    <t xml:space="preserve">RAMON GUILLEN BACA </t>
  </si>
  <si>
    <t>LEONARDO MOLINA CORONA</t>
  </si>
  <si>
    <t>M-058/15</t>
  </si>
  <si>
    <t>19 DE OCTUBRE DE 2015</t>
  </si>
  <si>
    <t>0184</t>
  </si>
  <si>
    <t>RANCHO SAN AGUSTIN DE LOS CIPRESES</t>
  </si>
  <si>
    <t xml:space="preserve">JOSE MANUEL SANCHEZ SANTIESTEBAN </t>
  </si>
  <si>
    <t>M-079/15</t>
  </si>
  <si>
    <t>15 DE DICIEMBRE DE 2015</t>
  </si>
  <si>
    <t>188</t>
  </si>
  <si>
    <t>RODOLFO PEREZ RODRIGUEZ</t>
  </si>
  <si>
    <t>M-080/15</t>
  </si>
  <si>
    <t>18 DE DICIEMBRE DE 2015</t>
  </si>
  <si>
    <t>189</t>
  </si>
  <si>
    <t>PADRON DE BENEFICIARIOS DE REHABILITACION DE CAMINOS RURALES 2015</t>
  </si>
  <si>
    <t>PADRON DE BENEFICIARIOS DE PREPARACION DE TIERRAS AGRICOLAS PARA CULTIVO 2015</t>
  </si>
  <si>
    <t xml:space="preserve">SUBSIDIO </t>
  </si>
  <si>
    <t>R. EL GARGALEOTE</t>
  </si>
  <si>
    <t>FERNANDO SAENZ COLMENERO</t>
  </si>
  <si>
    <t>REHABILITACION CAMINOS/DESOLVE PRESON</t>
  </si>
  <si>
    <t>B-001/15</t>
  </si>
  <si>
    <t>05 DE FEBRERO DE 2015</t>
  </si>
  <si>
    <t>R. EL PULPITO</t>
  </si>
  <si>
    <t xml:space="preserve">MANUEL ALBERTO RAMIREZ SAPIEN </t>
  </si>
  <si>
    <t>B-002/15</t>
  </si>
  <si>
    <t>12 DE FEBRERO DE 2015</t>
  </si>
  <si>
    <t>R. BAÑADEROS</t>
  </si>
  <si>
    <t>MATAMOROS</t>
  </si>
  <si>
    <t>MANUEL PAYAN NONOA</t>
  </si>
  <si>
    <t>REHABILITACION DE CAMINOS Y PRESONES</t>
  </si>
  <si>
    <t>B-003/15</t>
  </si>
  <si>
    <t>13 DE FEBRERO DE 2015</t>
  </si>
  <si>
    <t>J. REFUGIO</t>
  </si>
  <si>
    <t>R. EL PROGRESO</t>
  </si>
  <si>
    <t xml:space="preserve">DESMONTE AGRICOLA </t>
  </si>
  <si>
    <t>B-004/15</t>
  </si>
  <si>
    <t>16 DE FEBRERO DE 2015</t>
  </si>
  <si>
    <t>GUILLEN BACA</t>
  </si>
  <si>
    <t>R. TOSESIHUA</t>
  </si>
  <si>
    <t xml:space="preserve">SERGIO PASTOR OCHOA MARROQUIN </t>
  </si>
  <si>
    <t>CONSTRUCCION DE PRESONES</t>
  </si>
  <si>
    <t>B-005/15</t>
  </si>
  <si>
    <t>17 DE FEBRERO DE 2015</t>
  </si>
  <si>
    <t xml:space="preserve">J.L.G. GANADERA S.P.R. DE R.L. </t>
  </si>
  <si>
    <t>CASAS GRANDES</t>
  </si>
  <si>
    <t>JOSE LUIS GARCIA MAYAGOITA</t>
  </si>
  <si>
    <t>REHABILITACION DE PRESONES Y CAMINOS</t>
  </si>
  <si>
    <t>B-006/15</t>
  </si>
  <si>
    <t>SAN CRISTOBAL</t>
  </si>
  <si>
    <t>LEONEL QUEZADA OLIVAS</t>
  </si>
  <si>
    <t>ARREGLO DE CAMINOS Y PRESONES</t>
  </si>
  <si>
    <t>B-007/15</t>
  </si>
  <si>
    <t>18 DE FEBRERO D 2015</t>
  </si>
  <si>
    <t>SAN JOSE DE GRACIA</t>
  </si>
  <si>
    <t>ROSARIO</t>
  </si>
  <si>
    <t>LORENZO PORTILLO PRIETO</t>
  </si>
  <si>
    <t xml:space="preserve">CONSTRUCCION DE CAMINOS Y REHABILITACION </t>
  </si>
  <si>
    <t>B-008/15</t>
  </si>
  <si>
    <t>23 DE FEBRERO DE 2015</t>
  </si>
  <si>
    <t>RANCHO BAÑADEROS</t>
  </si>
  <si>
    <t>MANUEL PAYAN NOVOA</t>
  </si>
  <si>
    <t>CONSTRUCCION DE CAMINOS Y REHABILITACION DE PRESONES</t>
  </si>
  <si>
    <t>B-009/15</t>
  </si>
  <si>
    <t>PINOCUATE</t>
  </si>
  <si>
    <t>NONOAVA</t>
  </si>
  <si>
    <t>JAIME OCHOA MARTINEZ</t>
  </si>
  <si>
    <t>B-010/15</t>
  </si>
  <si>
    <t>LAS ADJUNTAS</t>
  </si>
  <si>
    <t>VALLE DE ZARAGOZA</t>
  </si>
  <si>
    <t>ALEJANDRO DOMINGUEZ SALCIDO</t>
  </si>
  <si>
    <t>B-011/15</t>
  </si>
  <si>
    <t>02 DE MARZO DE 2015</t>
  </si>
  <si>
    <t>LIMPIEZA DE TERRENO AGRICOLA</t>
  </si>
  <si>
    <t>B-012/15</t>
  </si>
  <si>
    <t>HUGO ERIVES ERIVES</t>
  </si>
  <si>
    <t>B-013/15</t>
  </si>
  <si>
    <t>04 DE MARZO DE 2015</t>
  </si>
  <si>
    <t>RANCHO EL NAYAR</t>
  </si>
  <si>
    <t>B-014/15</t>
  </si>
  <si>
    <t>05 DE MARZO DE 2015</t>
  </si>
  <si>
    <t>B-015/15</t>
  </si>
  <si>
    <t>RANCHO LA MADERA</t>
  </si>
  <si>
    <t>ANGELINA LOZANO SANDOVAL</t>
  </si>
  <si>
    <t>B-017/15</t>
  </si>
  <si>
    <t>13 DE MARZO DE 2015</t>
  </si>
  <si>
    <t>RANCHO TOSESIHUA</t>
  </si>
  <si>
    <t>B-018/15</t>
  </si>
  <si>
    <t>17 DE MARZO DE 2015</t>
  </si>
  <si>
    <t>B-019/15</t>
  </si>
  <si>
    <t>RANCHO PROGRESO</t>
  </si>
  <si>
    <t>RIPPEO DE TIERRAS AGRICOLAS</t>
  </si>
  <si>
    <t>B-020/15</t>
  </si>
  <si>
    <t>18 DE MARZO DE 2015</t>
  </si>
  <si>
    <t>RANCHO CANOAS</t>
  </si>
  <si>
    <t>JOSE LUIS GARCIA MAYAGOITIA</t>
  </si>
  <si>
    <t>CONSTRUCION DE PRESONES Y CAMINOS</t>
  </si>
  <si>
    <t>B-021/15</t>
  </si>
  <si>
    <t>26 DE MARZO DE 2015</t>
  </si>
  <si>
    <t xml:space="preserve">RAMON GUILLEN </t>
  </si>
  <si>
    <t>NUEVO CASAS GRANDES</t>
  </si>
  <si>
    <t>FRANCISCO JOSE GONZALEZ GONZALEZ</t>
  </si>
  <si>
    <t>DESASOLVE DE PRESONES, RIOS Y ARROYOS</t>
  </si>
  <si>
    <t>B-022/15</t>
  </si>
  <si>
    <t>30 DE MARZO DE 2015</t>
  </si>
  <si>
    <t>RANCHO EL MIMBRE DE ARRIBA</t>
  </si>
  <si>
    <t>JESUS  GONZALEZ NIETO</t>
  </si>
  <si>
    <t>DESMONTE DE PREDIOS</t>
  </si>
  <si>
    <t>B-023/15</t>
  </si>
  <si>
    <t>01 DE ABRIL DE 2015</t>
  </si>
  <si>
    <t>RIO SANTA MARIA</t>
  </si>
  <si>
    <t>HECTOR ALAN ARREOLA LOZANO</t>
  </si>
  <si>
    <t>LIMPIEZA Y DESASOLVE DE RIOS</t>
  </si>
  <si>
    <t>B-024/15</t>
  </si>
  <si>
    <t>19 CAMBIO 101</t>
  </si>
  <si>
    <t>06 DE ABRIL DEL 2015</t>
  </si>
  <si>
    <t xml:space="preserve">REHABILITACION DE PRESONES   </t>
  </si>
  <si>
    <t>B-026/15</t>
  </si>
  <si>
    <t>10 DE ABRIL DE 2015</t>
  </si>
  <si>
    <t xml:space="preserve">GUILLEN BACA </t>
  </si>
  <si>
    <t>JESUS GONZALEZ NIETO</t>
  </si>
  <si>
    <t>B-027/15</t>
  </si>
  <si>
    <t>20 DE ABRIL DE 2015</t>
  </si>
  <si>
    <t>COL. OCAMPO Y MAJALCA</t>
  </si>
  <si>
    <t>UBALDO TAVAREZ RODRIGUEZ</t>
  </si>
  <si>
    <t>B-028/15</t>
  </si>
  <si>
    <t>CONSTRUCCION DEPRESONES</t>
  </si>
  <si>
    <t>B-029/15</t>
  </si>
  <si>
    <t>RIO CASAS GRANDES-SECCION HIDALGO</t>
  </si>
  <si>
    <t>DESASOLVE DE RIOS</t>
  </si>
  <si>
    <t>B/030/15</t>
  </si>
  <si>
    <t>23 DE ABRIL DE 2015</t>
  </si>
  <si>
    <t>REHABILITACION DE PRESONES</t>
  </si>
  <si>
    <t>B/031/15</t>
  </si>
  <si>
    <t>DESASOLVE Y LIMPIEZA DE RIOS</t>
  </si>
  <si>
    <t>B-035/15</t>
  </si>
  <si>
    <t>18 DE MAYO DE 2015</t>
  </si>
  <si>
    <t>B-036/15</t>
  </si>
  <si>
    <t>LEOBARDO PRIETO GONZALEZ</t>
  </si>
  <si>
    <t xml:space="preserve">DESASOLVE Y LIMPIEZA DE RIOS </t>
  </si>
  <si>
    <t>B-037/15</t>
  </si>
  <si>
    <t>20 DE MAYO DE 2015</t>
  </si>
  <si>
    <t>B-040/15</t>
  </si>
  <si>
    <t>09 DE JUNIO DE 2015</t>
  </si>
  <si>
    <t xml:space="preserve">ALDAMA </t>
  </si>
  <si>
    <t xml:space="preserve">JOSE LEOBARDO MOLINA CORONA </t>
  </si>
  <si>
    <t xml:space="preserve">REHABILITACION DE PRESONES </t>
  </si>
  <si>
    <t>B-042/15</t>
  </si>
  <si>
    <t>JESUS RODOLFO SOLTERO AGUIRRE</t>
  </si>
  <si>
    <t>B-043/15</t>
  </si>
  <si>
    <t xml:space="preserve">HUMBERTO BACA TENA </t>
  </si>
  <si>
    <t>B-044/15</t>
  </si>
  <si>
    <t>25 DE JUNIO DE 2015</t>
  </si>
  <si>
    <t>ALBERTO JASSO</t>
  </si>
  <si>
    <t xml:space="preserve">NUEVO MAJALCA </t>
  </si>
  <si>
    <t>CARLOS ARTURO OCHOA ORTEGA</t>
  </si>
  <si>
    <t xml:space="preserve">CONSTRUCCION DE PRESONES Y CAMINOS </t>
  </si>
  <si>
    <t>B-045/15</t>
  </si>
  <si>
    <t>06 DE JULIO DE 2015</t>
  </si>
  <si>
    <t xml:space="preserve">LIMPIEZA Y DESASOLVE DE RIOS </t>
  </si>
  <si>
    <t>B-046/15</t>
  </si>
  <si>
    <t>08 DE JULIO DE 2015</t>
  </si>
  <si>
    <t xml:space="preserve">HECTOR DANIEL GONZALEZ SALCIDO </t>
  </si>
  <si>
    <t>REHABILITACION DE BORDES</t>
  </si>
  <si>
    <t>B-047/15</t>
  </si>
  <si>
    <t>10 DE JULIO DE 2015</t>
  </si>
  <si>
    <t>RIO CASAS GRANDES</t>
  </si>
  <si>
    <t>LIMPIEZA Y DESASOLVE</t>
  </si>
  <si>
    <t>B-048/15</t>
  </si>
  <si>
    <t>15 DE JULIO DEL 2015</t>
  </si>
  <si>
    <t xml:space="preserve">LIMPIEZA Y DESASOLVE </t>
  </si>
  <si>
    <t>B-049/15</t>
  </si>
  <si>
    <t>04 DE AGOSTO DE 2015</t>
  </si>
  <si>
    <t>RANCHO PRESITAS</t>
  </si>
  <si>
    <t>EVELIO IVAN GUTIERREZ ARREDONDO</t>
  </si>
  <si>
    <t>B-050/15</t>
  </si>
  <si>
    <t>03 DE SEP DE 2015</t>
  </si>
  <si>
    <t>B-051/15</t>
  </si>
  <si>
    <t>14 DE SEPTIEMBRE</t>
  </si>
  <si>
    <t xml:space="preserve">EDUARDO ALDAZ GUZMAN </t>
  </si>
  <si>
    <t>B-052/15</t>
  </si>
  <si>
    <t>27 DE SEPTIEMBRE DE 2015</t>
  </si>
  <si>
    <t xml:space="preserve">MANCOMUN EL TORREON </t>
  </si>
  <si>
    <t xml:space="preserve">VALLE DEL ROSARIO </t>
  </si>
  <si>
    <t>EDILBERTO QUINTANA CHAVEZ</t>
  </si>
  <si>
    <t>B-053/15</t>
  </si>
  <si>
    <t>29 DE SEPTIEMBRE DE 2015</t>
  </si>
  <si>
    <t>J. REFUGIO REYES</t>
  </si>
  <si>
    <t>RANCHO EL VARRIAL</t>
  </si>
  <si>
    <t>MANUEL TERRAZAS BARRAZA</t>
  </si>
  <si>
    <t>B-054/15</t>
  </si>
  <si>
    <t xml:space="preserve">LUIS OCHOA </t>
  </si>
  <si>
    <t>MOTO</t>
  </si>
  <si>
    <t>RANCHO EL 19</t>
  </si>
  <si>
    <t xml:space="preserve">AGUSTIN LOPEZ PRIETO </t>
  </si>
  <si>
    <t>B-056/15</t>
  </si>
  <si>
    <t>16 DE OCTUBRE DE 2015</t>
  </si>
  <si>
    <t xml:space="preserve">LAS ANIMAS </t>
  </si>
  <si>
    <t xml:space="preserve">ALFONSO VALDEZ CARAVEO </t>
  </si>
  <si>
    <t>B-057/15</t>
  </si>
  <si>
    <t>RANCHO EL OJITO</t>
  </si>
  <si>
    <t>EDUARDO RAMIREZ SAPIEN</t>
  </si>
  <si>
    <t>B-059/15</t>
  </si>
  <si>
    <t>BENJAMIN OMAR QUINTANA PORTILLO</t>
  </si>
  <si>
    <t>CONSTRUCCION Y REHABILITACION DE PRESONES</t>
  </si>
  <si>
    <t>B-060/15</t>
  </si>
  <si>
    <t>21 DE OCTUBRE DE 2015</t>
  </si>
  <si>
    <t>B-061/15</t>
  </si>
  <si>
    <t>27 DE OCTUBRE DE 2015</t>
  </si>
  <si>
    <t>B-062/15</t>
  </si>
  <si>
    <t>04 DE NOVIEMBRE DE 2015</t>
  </si>
  <si>
    <t>B-063/15</t>
  </si>
  <si>
    <t>MATA ORTIZ</t>
  </si>
  <si>
    <t xml:space="preserve">HUMBERTO VACA TENA </t>
  </si>
  <si>
    <t>B-064/15</t>
  </si>
  <si>
    <t>5 DE NOVIEMBRE DE 2015</t>
  </si>
  <si>
    <t>B-065/15</t>
  </si>
  <si>
    <t>6 DE NOVIEMBRE DE 2015</t>
  </si>
  <si>
    <t>RANCHO LOS ORGANOS</t>
  </si>
  <si>
    <t>SEBASTIAN ANTONIO CHAVEZ VALLES</t>
  </si>
  <si>
    <t>B-066/15</t>
  </si>
  <si>
    <t>10 DE NOVIEMBRE DEL 2015</t>
  </si>
  <si>
    <t>B-067/15</t>
  </si>
  <si>
    <t>RAUL ERNESTO QUEZADA ROJAS</t>
  </si>
  <si>
    <t>B-068/15</t>
  </si>
  <si>
    <t>B-069/15</t>
  </si>
  <si>
    <t>4213/4210</t>
  </si>
  <si>
    <t>RANCHO EL ROSARIO</t>
  </si>
  <si>
    <t>JOSE JORGE CHAVEZ VEGA</t>
  </si>
  <si>
    <t>B-070/15</t>
  </si>
  <si>
    <t xml:space="preserve">                                            </t>
  </si>
  <si>
    <t>GIL OROZCO M.</t>
  </si>
  <si>
    <t>BACABUREACHI</t>
  </si>
  <si>
    <t>CARICHI</t>
  </si>
  <si>
    <t>LEONEL GUADALUPE FIERRO RUIZ</t>
  </si>
  <si>
    <t>B-071/15</t>
  </si>
  <si>
    <t>18 DE NOVIEMBRE DE 2015</t>
  </si>
  <si>
    <t xml:space="preserve">OSCAR GONZALEZ </t>
  </si>
  <si>
    <t>SAMUEL ALBERTO MORENO TRUJILLO</t>
  </si>
  <si>
    <t>B-072/15</t>
  </si>
  <si>
    <t>19 DE NOVIEMBRE DE 2015</t>
  </si>
  <si>
    <t>COYACHI</t>
  </si>
  <si>
    <t>CUSIHUIRIACHI</t>
  </si>
  <si>
    <t>CAYETANO ORDOÑEZ RODRIGUEZ</t>
  </si>
  <si>
    <t>B-073/15</t>
  </si>
  <si>
    <t>20 DE NOVIEMBRE DE 2015</t>
  </si>
  <si>
    <t>ING. VACA</t>
  </si>
  <si>
    <t>M-074/15</t>
  </si>
  <si>
    <t>B-075/15</t>
  </si>
  <si>
    <t>26 DE NOVIEMBRE DE 2015</t>
  </si>
  <si>
    <t>RODOLFO  PEREZ</t>
  </si>
  <si>
    <t xml:space="preserve">RANCHO LA TABLETA </t>
  </si>
  <si>
    <t>B-076/15</t>
  </si>
  <si>
    <t>04 DE DICIEMBRE DE 2015</t>
  </si>
  <si>
    <t xml:space="preserve">CONSTRUCCION  Y REHABILITACION </t>
  </si>
  <si>
    <t>B-077/15</t>
  </si>
  <si>
    <t>09 DE DICIEMBRE DE 2015</t>
  </si>
  <si>
    <t xml:space="preserve">RANCHO EL ROSARIO </t>
  </si>
  <si>
    <t>B-078/15</t>
  </si>
  <si>
    <t xml:space="preserve">RANCHO EL GRAN  CHAPARRAL </t>
  </si>
  <si>
    <t xml:space="preserve">JOSE LUIS GONZALEZ AGUILERA </t>
  </si>
  <si>
    <t>B-081/15</t>
  </si>
  <si>
    <t>16 DE DICIEMBRE DE 2015</t>
  </si>
  <si>
    <t xml:space="preserve">RODOLFO PEREZ </t>
  </si>
  <si>
    <t>PADRON DE BENEFICIARIOS DE PREPARACION DE TIERRAS AGRICOLAS PARA RIEGO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</si>
</sst>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164" formatCode="&quot;$&quot;#,##0.00"/>
    <numFmt numFmtId="165" formatCode="d\ &quot;de&quot;\ mmmm\ &quot;de&quot;\ yyyy"/>
    <numFmt numFmtId="166" formatCode="_(&quot;$&quot;* #,##0.00_);_(&quot;$&quot;* \(#,##0.00\);_(&quot;$&quot;* &quot;-&quot;??_);_(@_)"/>
    <numFmt numFmtId="167" formatCode="0.000000000"/>
    <numFmt numFmtId="168" formatCode="0.0"/>
    <numFmt numFmtId="169" formatCode="_-[$€-2]* #,##0.00_-;\-[$€-2]* #,##0.00_-;_-[$€-2]* &quot;-&quot;??_-"/>
    <numFmt numFmtId="170" formatCode="[$$-80A]#,##0.00;\-[$$-80A]#,##0.00"/>
  </numFmts>
  <fonts count="15" x14ac:knownFonts="1"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15"/>
      <name val="Arial"/>
      <family val="2"/>
    </font>
    <font>
      <i/>
      <sz val="15"/>
      <name val="Arial"/>
      <family val="2"/>
    </font>
    <font>
      <b/>
      <sz val="9"/>
      <name val="Arial"/>
      <family val="2"/>
    </font>
    <font>
      <b/>
      <sz val="8"/>
      <name val="Arial Unicode MS"/>
      <family val="2"/>
    </font>
    <font>
      <sz val="8"/>
      <name val="Arial Unicode MS"/>
      <family val="2"/>
    </font>
    <font>
      <sz val="8"/>
      <color theme="1"/>
      <name val="Arial Unicode MS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 applyFont="0" applyFill="0" applyBorder="0" applyAlignment="0" applyProtection="0"/>
  </cellStyleXfs>
  <cellXfs count="304">
    <xf numFmtId="0" fontId="0" fillId="0" borderId="0" xfId="0"/>
    <xf numFmtId="0" fontId="4" fillId="0" borderId="2" xfId="0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66" fontId="4" fillId="0" borderId="1" xfId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16" fontId="4" fillId="0" borderId="6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6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66" fontId="4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0" xfId="0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164" fontId="4" fillId="0" borderId="0" xfId="0" applyNumberFormat="1" applyFont="1" applyBorder="1" applyAlignment="1">
      <alignment horizontal="center"/>
    </xf>
    <xf numFmtId="16" fontId="4" fillId="0" borderId="1" xfId="0" applyNumberFormat="1" applyFont="1" applyFill="1" applyBorder="1" applyAlignment="1">
      <alignment horizontal="center" vertical="center"/>
    </xf>
    <xf numFmtId="16" fontId="4" fillId="0" borderId="6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164" fontId="4" fillId="0" borderId="1" xfId="1" applyNumberFormat="1" applyFont="1" applyFill="1" applyBorder="1" applyAlignment="1">
      <alignment horizontal="center" vertical="center"/>
    </xf>
    <xf numFmtId="166" fontId="4" fillId="0" borderId="4" xfId="1" applyFont="1" applyFill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Border="1" applyAlignment="1"/>
    <xf numFmtId="2" fontId="4" fillId="0" borderId="1" xfId="0" applyNumberFormat="1" applyFont="1" applyBorder="1" applyAlignment="1">
      <alignment horizontal="center"/>
    </xf>
    <xf numFmtId="0" fontId="0" fillId="2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2" fontId="4" fillId="0" borderId="1" xfId="1" applyNumberFormat="1" applyFont="1" applyBorder="1" applyAlignment="1">
      <alignment horizontal="center"/>
    </xf>
    <xf numFmtId="164" fontId="4" fillId="0" borderId="6" xfId="1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64" fontId="4" fillId="0" borderId="0" xfId="1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166" fontId="4" fillId="0" borderId="1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4" xfId="1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16" fontId="4" fillId="0" borderId="4" xfId="0" applyNumberFormat="1" applyFont="1" applyFill="1" applyBorder="1" applyAlignment="1">
      <alignment horizontal="center" vertical="center" wrapText="1"/>
    </xf>
    <xf numFmtId="16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7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" fontId="5" fillId="0" borderId="1" xfId="0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6" fontId="4" fillId="0" borderId="4" xfId="0" applyNumberFormat="1" applyFont="1" applyFill="1" applyBorder="1" applyAlignment="1"/>
    <xf numFmtId="166" fontId="4" fillId="0" borderId="4" xfId="1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167" fontId="4" fillId="0" borderId="6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168" fontId="4" fillId="0" borderId="1" xfId="0" applyNumberFormat="1" applyFont="1" applyFill="1" applyBorder="1" applyAlignment="1">
      <alignment horizontal="center" vertical="center"/>
    </xf>
    <xf numFmtId="166" fontId="4" fillId="0" borderId="1" xfId="1" applyFont="1" applyFill="1" applyBorder="1" applyAlignment="1">
      <alignment vertical="center"/>
    </xf>
    <xf numFmtId="164" fontId="4" fillId="0" borderId="4" xfId="0" applyNumberFormat="1" applyFont="1" applyFill="1" applyBorder="1" applyAlignment="1">
      <alignment horizontal="left"/>
    </xf>
    <xf numFmtId="164" fontId="4" fillId="0" borderId="4" xfId="1" applyNumberFormat="1" applyFont="1" applyFill="1" applyBorder="1" applyAlignment="1">
      <alignment horizontal="left"/>
    </xf>
    <xf numFmtId="166" fontId="4" fillId="0" borderId="6" xfId="1" applyFont="1" applyFill="1" applyBorder="1" applyAlignment="1">
      <alignment horizontal="left" vertical="center"/>
    </xf>
    <xf numFmtId="168" fontId="4" fillId="0" borderId="6" xfId="0" applyNumberFormat="1" applyFont="1" applyFill="1" applyBorder="1" applyAlignment="1">
      <alignment horizontal="center" vertical="center"/>
    </xf>
    <xf numFmtId="168" fontId="4" fillId="0" borderId="1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164" fontId="4" fillId="0" borderId="4" xfId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16" fontId="5" fillId="0" borderId="6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166" fontId="4" fillId="0" borderId="1" xfId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top"/>
    </xf>
    <xf numFmtId="167" fontId="4" fillId="0" borderId="1" xfId="0" applyNumberFormat="1" applyFont="1" applyFill="1" applyBorder="1" applyAlignment="1">
      <alignment horizontal="center" vertical="top"/>
    </xf>
    <xf numFmtId="168" fontId="4" fillId="0" borderId="1" xfId="0" applyNumberFormat="1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/>
    </xf>
    <xf numFmtId="165" fontId="4" fillId="0" borderId="1" xfId="0" applyNumberFormat="1" applyFont="1" applyFill="1" applyBorder="1" applyAlignment="1">
      <alignment horizontal="center" vertical="top"/>
    </xf>
    <xf numFmtId="0" fontId="4" fillId="0" borderId="1" xfId="1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/>
    </xf>
    <xf numFmtId="16" fontId="4" fillId="0" borderId="1" xfId="0" applyNumberFormat="1" applyFont="1" applyFill="1" applyBorder="1" applyAlignment="1">
      <alignment horizontal="center" vertical="top"/>
    </xf>
    <xf numFmtId="16" fontId="4" fillId="0" borderId="6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/>
    </xf>
    <xf numFmtId="166" fontId="4" fillId="0" borderId="4" xfId="0" applyNumberFormat="1" applyFont="1" applyFill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2" fontId="4" fillId="0" borderId="7" xfId="0" applyNumberFormat="1" applyFont="1" applyFill="1" applyBorder="1" applyAlignment="1">
      <alignment horizontal="center" vertical="center"/>
    </xf>
    <xf numFmtId="165" fontId="4" fillId="0" borderId="7" xfId="0" applyNumberFormat="1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/>
    <xf numFmtId="166" fontId="4" fillId="0" borderId="1" xfId="1" applyFont="1" applyFill="1" applyBorder="1" applyAlignment="1">
      <alignment horizontal="center"/>
    </xf>
    <xf numFmtId="16" fontId="4" fillId="0" borderId="9" xfId="0" applyNumberFormat="1" applyFont="1" applyFill="1" applyBorder="1" applyAlignment="1">
      <alignment horizontal="center" vertical="center"/>
    </xf>
    <xf numFmtId="166" fontId="4" fillId="0" borderId="4" xfId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16" fontId="4" fillId="0" borderId="7" xfId="0" applyNumberFormat="1" applyFont="1" applyFill="1" applyBorder="1" applyAlignment="1">
      <alignment horizontal="center" vertical="center"/>
    </xf>
    <xf numFmtId="16" fontId="4" fillId="0" borderId="4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/>
    </xf>
    <xf numFmtId="166" fontId="4" fillId="0" borderId="3" xfId="1" applyFont="1" applyFill="1" applyBorder="1" applyAlignment="1">
      <alignment horizontal="center" vertical="center"/>
    </xf>
    <xf numFmtId="166" fontId="4" fillId="0" borderId="7" xfId="1" applyFont="1" applyFill="1" applyBorder="1" applyAlignment="1">
      <alignment horizontal="center" vertical="center"/>
    </xf>
    <xf numFmtId="166" fontId="4" fillId="0" borderId="4" xfId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6" fontId="1" fillId="0" borderId="1" xfId="11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164" fontId="1" fillId="0" borderId="4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44" fontId="1" fillId="4" borderId="1" xfId="0" applyNumberFormat="1" applyFont="1" applyFill="1" applyBorder="1"/>
    <xf numFmtId="44" fontId="1" fillId="4" borderId="4" xfId="0" applyNumberFormat="1" applyFont="1" applyFill="1" applyBorder="1"/>
    <xf numFmtId="44" fontId="1" fillId="4" borderId="4" xfId="1" applyNumberFormat="1" applyFont="1" applyFill="1" applyBorder="1"/>
    <xf numFmtId="44" fontId="1" fillId="0" borderId="1" xfId="0" applyNumberFormat="1" applyFont="1" applyBorder="1"/>
    <xf numFmtId="49" fontId="10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4" fontId="1" fillId="0" borderId="4" xfId="0" applyNumberFormat="1" applyFont="1" applyBorder="1"/>
    <xf numFmtId="44" fontId="1" fillId="0" borderId="4" xfId="1" applyNumberFormat="1" applyFont="1" applyBorder="1"/>
    <xf numFmtId="164" fontId="4" fillId="4" borderId="1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44" fontId="4" fillId="4" borderId="1" xfId="0" applyNumberFormat="1" applyFont="1" applyFill="1" applyBorder="1"/>
    <xf numFmtId="44" fontId="4" fillId="4" borderId="4" xfId="0" applyNumberFormat="1" applyFont="1" applyFill="1" applyBorder="1"/>
    <xf numFmtId="44" fontId="10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/>
    <xf numFmtId="44" fontId="1" fillId="4" borderId="4" xfId="1" applyNumberFormat="1" applyFont="1" applyFill="1" applyBorder="1" applyAlignment="1">
      <alignment horizontal="center"/>
    </xf>
    <xf numFmtId="44" fontId="1" fillId="0" borderId="4" xfId="1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166" fontId="1" fillId="3" borderId="1" xfId="11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166" fontId="12" fillId="4" borderId="1" xfId="0" applyNumberFormat="1" applyFont="1" applyFill="1" applyBorder="1" applyAlignment="1">
      <alignment horizontal="center" vertical="center"/>
    </xf>
    <xf numFmtId="166" fontId="12" fillId="0" borderId="1" xfId="0" applyNumberFormat="1" applyFont="1" applyBorder="1" applyAlignment="1">
      <alignment horizontal="left" vertical="center"/>
    </xf>
    <xf numFmtId="165" fontId="12" fillId="5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166" fontId="13" fillId="0" borderId="1" xfId="0" applyNumberFormat="1" applyFont="1" applyBorder="1" applyAlignment="1">
      <alignment vertical="center"/>
    </xf>
    <xf numFmtId="166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4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66" fontId="12" fillId="0" borderId="1" xfId="0" applyNumberFormat="1" applyFont="1" applyBorder="1"/>
    <xf numFmtId="0" fontId="4" fillId="0" borderId="1" xfId="0" applyFont="1" applyBorder="1"/>
    <xf numFmtId="0" fontId="0" fillId="0" borderId="1" xfId="0" applyBorder="1"/>
    <xf numFmtId="166" fontId="4" fillId="0" borderId="1" xfId="0" applyNumberFormat="1" applyFont="1" applyBorder="1"/>
    <xf numFmtId="16" fontId="4" fillId="0" borderId="1" xfId="0" applyNumberFormat="1" applyFont="1" applyBorder="1"/>
    <xf numFmtId="166" fontId="4" fillId="0" borderId="1" xfId="1" applyFont="1" applyBorder="1"/>
    <xf numFmtId="0" fontId="2" fillId="0" borderId="1" xfId="0" applyFont="1" applyBorder="1"/>
    <xf numFmtId="0" fontId="5" fillId="0" borderId="1" xfId="0" applyFont="1" applyBorder="1"/>
    <xf numFmtId="0" fontId="12" fillId="0" borderId="1" xfId="0" applyFont="1" applyFill="1" applyBorder="1" applyAlignment="1">
      <alignment horizontal="left" vertical="center"/>
    </xf>
    <xf numFmtId="166" fontId="12" fillId="0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horizontal="center" vertical="center"/>
    </xf>
    <xf numFmtId="166" fontId="12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166" fontId="13" fillId="0" borderId="1" xfId="0" applyNumberFormat="1" applyFont="1" applyFill="1" applyBorder="1" applyAlignment="1">
      <alignment vertical="center"/>
    </xf>
    <xf numFmtId="166" fontId="13" fillId="0" borderId="1" xfId="0" applyNumberFormat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166" fontId="13" fillId="0" borderId="1" xfId="0" applyNumberFormat="1" applyFont="1" applyFill="1" applyBorder="1" applyAlignment="1"/>
    <xf numFmtId="0" fontId="13" fillId="0" borderId="1" xfId="0" applyFont="1" applyFill="1" applyBorder="1" applyAlignment="1">
      <alignment horizontal="center"/>
    </xf>
    <xf numFmtId="166" fontId="13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 vertical="center"/>
    </xf>
    <xf numFmtId="166" fontId="13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2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center"/>
    </xf>
    <xf numFmtId="166" fontId="12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/>
    <xf numFmtId="166" fontId="4" fillId="0" borderId="1" xfId="0" applyNumberFormat="1" applyFont="1" applyFill="1" applyBorder="1"/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/>
    </xf>
    <xf numFmtId="166" fontId="11" fillId="3" borderId="1" xfId="11" applyNumberFormat="1" applyFont="1" applyFill="1" applyBorder="1" applyAlignment="1">
      <alignment horizontal="center" vertical="center"/>
    </xf>
    <xf numFmtId="166" fontId="11" fillId="3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2" fillId="0" borderId="10" xfId="0" applyFont="1" applyFill="1" applyBorder="1" applyAlignment="1">
      <alignment horizontal="center"/>
    </xf>
  </cellXfs>
  <cellStyles count="12">
    <cellStyle name="Euro" xfId="2"/>
    <cellStyle name="Moneda" xfId="1" builtinId="4"/>
    <cellStyle name="Moneda 2" xfId="11"/>
    <cellStyle name="Moneda 4" xfId="3"/>
    <cellStyle name="Normal" xfId="0" builtinId="0"/>
    <cellStyle name="Normal 2" xfId="4"/>
    <cellStyle name="Normal 2 2" xfId="5"/>
    <cellStyle name="Normal 2 3" xfId="6"/>
    <cellStyle name="Normal 2 4" xfId="7"/>
    <cellStyle name="Normal 3" xfId="8"/>
    <cellStyle name="Normal 4 2" xfId="9"/>
    <cellStyle name="Normal 5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771524</xdr:colOff>
      <xdr:row>5</xdr:row>
      <xdr:rowOff>153365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0"/>
          <a:ext cx="2314574" cy="867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1564004</xdr:colOff>
      <xdr:row>3</xdr:row>
      <xdr:rowOff>183845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5280"/>
          <a:ext cx="2318384" cy="862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771524</xdr:colOff>
      <xdr:row>4</xdr:row>
      <xdr:rowOff>183845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5280"/>
          <a:ext cx="2318384" cy="8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8">
    <tabColor indexed="42"/>
  </sheetPr>
  <dimension ref="A1:AN476"/>
  <sheetViews>
    <sheetView zoomScale="80" zoomScaleNormal="80" workbookViewId="0">
      <pane ySplit="10" topLeftCell="A11" activePane="bottomLeft" state="frozen"/>
      <selection pane="bottomLeft" activeCell="A2" sqref="A2:AD6"/>
    </sheetView>
  </sheetViews>
  <sheetFormatPr baseColWidth="10" defaultColWidth="11.42578125" defaultRowHeight="12.75" x14ac:dyDescent="0.2"/>
  <cols>
    <col min="1" max="1" width="22.5703125" style="8" bestFit="1" customWidth="1"/>
    <col min="2" max="2" width="14.5703125" style="12" bestFit="1" customWidth="1"/>
    <col min="3" max="3" width="32.28515625" style="12" bestFit="1" customWidth="1"/>
    <col min="4" max="4" width="30.7109375" style="12" bestFit="1" customWidth="1"/>
    <col min="5" max="5" width="12.85546875" style="38" customWidth="1"/>
    <col min="6" max="6" width="7" style="4" customWidth="1"/>
    <col min="7" max="7" width="6.42578125" style="4" customWidth="1"/>
    <col min="8" max="8" width="9.28515625" style="2" bestFit="1" customWidth="1"/>
    <col min="9" max="9" width="13" style="10" customWidth="1"/>
    <col min="10" max="10" width="14.5703125" style="42" hidden="1" customWidth="1"/>
    <col min="11" max="11" width="14.28515625" style="42" hidden="1" customWidth="1"/>
    <col min="12" max="12" width="16.140625" style="4" customWidth="1"/>
    <col min="13" max="13" width="13.7109375" style="2" bestFit="1" customWidth="1"/>
    <col min="14" max="14" width="21.7109375" style="11" customWidth="1"/>
    <col min="15" max="15" width="13" style="10" customWidth="1"/>
    <col min="16" max="16" width="12.28515625" style="22" bestFit="1" customWidth="1"/>
    <col min="17" max="17" width="12.7109375" style="22" bestFit="1" customWidth="1"/>
    <col min="18" max="18" width="14" style="22" bestFit="1" customWidth="1"/>
    <col min="19" max="19" width="0" style="24" hidden="1" customWidth="1"/>
    <col min="20" max="20" width="6.42578125" style="4" customWidth="1"/>
    <col min="21" max="21" width="13.140625" style="25" customWidth="1"/>
    <col min="22" max="22" width="15.5703125" style="25" customWidth="1"/>
    <col min="23" max="23" width="11.28515625" style="4" customWidth="1"/>
    <col min="24" max="24" width="10.42578125" style="4" customWidth="1"/>
    <col min="25" max="25" width="12.140625" style="67" customWidth="1"/>
    <col min="26" max="26" width="11.85546875" style="67" customWidth="1"/>
    <col min="27" max="27" width="40.5703125" style="4" bestFit="1" customWidth="1"/>
    <col min="28" max="28" width="15.7109375" style="67" customWidth="1"/>
    <col min="29" max="30" width="11.42578125" style="77"/>
    <col min="31" max="32" width="0" style="17" hidden="1" customWidth="1"/>
    <col min="33" max="40" width="11.42578125" style="17"/>
    <col min="41" max="16384" width="11.42578125" style="18"/>
  </cols>
  <sheetData>
    <row r="1" spans="1:40" x14ac:dyDescent="0.2">
      <c r="A1" s="87"/>
      <c r="B1" s="24"/>
      <c r="C1" s="24"/>
      <c r="D1" s="24"/>
      <c r="E1" s="92"/>
      <c r="F1" s="67"/>
      <c r="G1" s="67"/>
      <c r="H1" s="29"/>
      <c r="I1" s="28"/>
      <c r="J1" s="93"/>
      <c r="K1" s="93"/>
      <c r="L1" s="67"/>
      <c r="M1" s="29"/>
      <c r="N1" s="94"/>
      <c r="O1" s="28"/>
      <c r="P1" s="48"/>
      <c r="Q1" s="48"/>
      <c r="R1" s="48"/>
      <c r="T1" s="67"/>
      <c r="U1" s="67"/>
      <c r="V1" s="67"/>
      <c r="W1" s="67"/>
      <c r="X1" s="67"/>
      <c r="AA1" s="67"/>
    </row>
    <row r="2" spans="1:40" x14ac:dyDescent="0.2">
      <c r="A2" s="87"/>
      <c r="B2" s="24"/>
      <c r="C2" s="24"/>
      <c r="D2" s="24"/>
      <c r="E2" s="92"/>
      <c r="F2" s="67"/>
      <c r="G2" s="67"/>
      <c r="H2" s="29"/>
      <c r="I2" s="28"/>
      <c r="J2" s="93"/>
      <c r="K2" s="93"/>
      <c r="L2" s="67"/>
      <c r="M2" s="29"/>
      <c r="N2" s="94"/>
      <c r="O2" s="28"/>
      <c r="P2" s="48"/>
      <c r="Q2" s="48"/>
      <c r="R2" s="48"/>
      <c r="T2" s="67"/>
      <c r="U2" s="67"/>
      <c r="V2" s="67"/>
      <c r="W2" s="67"/>
      <c r="X2" s="67"/>
      <c r="AA2" s="67"/>
    </row>
    <row r="3" spans="1:40" ht="18.75" x14ac:dyDescent="0.2">
      <c r="A3" s="87"/>
      <c r="B3" s="18"/>
      <c r="C3" s="300" t="s">
        <v>382</v>
      </c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</row>
    <row r="4" spans="1:40" ht="18.75" x14ac:dyDescent="0.2">
      <c r="A4" s="87"/>
      <c r="B4" s="18"/>
      <c r="C4" s="300" t="s">
        <v>383</v>
      </c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  <c r="AA4" s="300"/>
      <c r="AB4" s="300"/>
      <c r="AC4" s="300"/>
      <c r="AD4" s="300"/>
    </row>
    <row r="5" spans="1:40" ht="18.75" x14ac:dyDescent="0.2">
      <c r="A5" s="87"/>
      <c r="B5" s="18"/>
      <c r="C5" s="96"/>
      <c r="D5" s="24"/>
      <c r="E5" s="92"/>
      <c r="F5" s="67"/>
      <c r="G5" s="67"/>
      <c r="H5" s="29"/>
      <c r="I5" s="28"/>
      <c r="J5" s="93"/>
      <c r="K5" s="93"/>
      <c r="L5" s="67"/>
      <c r="M5" s="29"/>
      <c r="N5" s="94"/>
      <c r="O5" s="28"/>
      <c r="P5" s="48"/>
      <c r="Q5" s="48"/>
      <c r="R5" s="48"/>
      <c r="T5" s="67"/>
      <c r="U5" s="67"/>
      <c r="V5" s="67"/>
      <c r="W5" s="67"/>
      <c r="X5" s="67"/>
      <c r="AA5" s="67"/>
    </row>
    <row r="6" spans="1:40" ht="19.5" x14ac:dyDescent="0.2">
      <c r="A6" s="87"/>
      <c r="B6" s="18"/>
      <c r="C6" s="301" t="s">
        <v>492</v>
      </c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  <c r="W6" s="301"/>
      <c r="X6" s="301"/>
      <c r="Y6" s="301"/>
      <c r="Z6" s="301"/>
      <c r="AA6" s="301"/>
      <c r="AB6" s="301"/>
      <c r="AC6" s="301"/>
      <c r="AD6" s="301"/>
    </row>
    <row r="7" spans="1:40" x14ac:dyDescent="0.2">
      <c r="A7" s="87"/>
      <c r="B7" s="24"/>
      <c r="C7" s="24"/>
      <c r="D7" s="24"/>
      <c r="E7" s="92"/>
      <c r="F7" s="67"/>
      <c r="G7" s="67"/>
      <c r="H7" s="29"/>
      <c r="I7" s="28"/>
      <c r="J7" s="93"/>
      <c r="K7" s="93"/>
      <c r="L7" s="67"/>
      <c r="M7" s="29"/>
      <c r="N7" s="94"/>
      <c r="O7" s="28"/>
      <c r="P7" s="48"/>
      <c r="Q7" s="48"/>
      <c r="R7" s="48"/>
      <c r="T7" s="67"/>
      <c r="U7" s="67"/>
      <c r="V7" s="67"/>
      <c r="W7" s="67"/>
      <c r="X7" s="67"/>
      <c r="AA7" s="67"/>
    </row>
    <row r="8" spans="1:40" x14ac:dyDescent="0.2">
      <c r="A8" s="87"/>
      <c r="B8" s="24"/>
      <c r="C8" s="24"/>
      <c r="D8" s="24"/>
      <c r="E8" s="92"/>
      <c r="F8" s="67"/>
      <c r="G8" s="67"/>
      <c r="H8" s="29"/>
      <c r="I8" s="28"/>
      <c r="J8" s="93"/>
      <c r="K8" s="93"/>
      <c r="L8" s="67"/>
      <c r="M8" s="29"/>
      <c r="N8" s="94"/>
      <c r="O8" s="28"/>
      <c r="P8" s="48"/>
      <c r="Q8" s="48"/>
      <c r="R8" s="48"/>
      <c r="T8" s="67"/>
      <c r="U8" s="67"/>
      <c r="V8" s="67"/>
      <c r="W8" s="67"/>
      <c r="X8" s="67"/>
      <c r="AA8" s="67"/>
    </row>
    <row r="9" spans="1:40" x14ac:dyDescent="0.2">
      <c r="A9" s="87"/>
      <c r="B9" s="24"/>
      <c r="C9" s="24"/>
      <c r="D9" s="24"/>
      <c r="E9" s="92"/>
      <c r="F9" s="67"/>
      <c r="G9" s="67"/>
      <c r="H9" s="29"/>
      <c r="I9" s="28"/>
      <c r="J9" s="93"/>
      <c r="K9" s="93"/>
      <c r="L9" s="67"/>
      <c r="M9" s="29"/>
      <c r="N9" s="94"/>
      <c r="O9" s="28"/>
      <c r="P9" s="48"/>
      <c r="Q9" s="48"/>
      <c r="R9" s="48"/>
      <c r="T9" s="67"/>
      <c r="U9" s="67"/>
      <c r="V9" s="67"/>
      <c r="W9" s="67"/>
      <c r="X9" s="67"/>
      <c r="AA9" s="67"/>
    </row>
    <row r="10" spans="1:40" s="99" customFormat="1" ht="35.25" customHeight="1" x14ac:dyDescent="0.2">
      <c r="A10" s="100" t="s">
        <v>0</v>
      </c>
      <c r="B10" s="100" t="s">
        <v>1</v>
      </c>
      <c r="C10" s="100" t="s">
        <v>2</v>
      </c>
      <c r="D10" s="100" t="s">
        <v>3</v>
      </c>
      <c r="E10" s="100" t="s">
        <v>384</v>
      </c>
      <c r="F10" s="100" t="s">
        <v>4</v>
      </c>
      <c r="G10" s="100" t="s">
        <v>385</v>
      </c>
      <c r="H10" s="101" t="s">
        <v>5</v>
      </c>
      <c r="I10" s="102" t="s">
        <v>6</v>
      </c>
      <c r="J10" s="103" t="s">
        <v>7</v>
      </c>
      <c r="K10" s="103" t="s">
        <v>8</v>
      </c>
      <c r="L10" s="100" t="s">
        <v>9</v>
      </c>
      <c r="M10" s="101" t="s">
        <v>5</v>
      </c>
      <c r="N10" s="104" t="s">
        <v>10</v>
      </c>
      <c r="O10" s="102" t="s">
        <v>11</v>
      </c>
      <c r="P10" s="105" t="s">
        <v>386</v>
      </c>
      <c r="Q10" s="101" t="s">
        <v>387</v>
      </c>
      <c r="R10" s="105" t="s">
        <v>388</v>
      </c>
      <c r="S10" s="100"/>
      <c r="T10" s="100" t="s">
        <v>12</v>
      </c>
      <c r="U10" s="100" t="s">
        <v>13</v>
      </c>
      <c r="V10" s="100" t="s">
        <v>14</v>
      </c>
      <c r="W10" s="100" t="s">
        <v>15</v>
      </c>
      <c r="X10" s="100" t="s">
        <v>16</v>
      </c>
      <c r="Y10" s="100" t="s">
        <v>17</v>
      </c>
      <c r="Z10" s="100" t="s">
        <v>18</v>
      </c>
      <c r="AA10" s="100" t="s">
        <v>19</v>
      </c>
      <c r="AB10" s="100" t="s">
        <v>389</v>
      </c>
      <c r="AC10" s="106" t="s">
        <v>390</v>
      </c>
      <c r="AD10" s="106" t="s">
        <v>391</v>
      </c>
      <c r="AE10" s="98"/>
      <c r="AF10" s="98"/>
      <c r="AG10" s="98"/>
      <c r="AH10" s="98"/>
      <c r="AI10" s="98"/>
      <c r="AJ10" s="98"/>
      <c r="AK10" s="98"/>
      <c r="AL10" s="98"/>
      <c r="AM10" s="98"/>
      <c r="AN10" s="98"/>
    </row>
    <row r="11" spans="1:40" s="7" customFormat="1" ht="14.25" customHeight="1" x14ac:dyDescent="0.2">
      <c r="A11" s="1" t="s">
        <v>20</v>
      </c>
      <c r="B11" s="72" t="s">
        <v>21</v>
      </c>
      <c r="C11" s="72" t="s">
        <v>22</v>
      </c>
      <c r="D11" s="72" t="s">
        <v>23</v>
      </c>
      <c r="E11" s="90" t="s">
        <v>24</v>
      </c>
      <c r="F11" s="73">
        <v>40</v>
      </c>
      <c r="G11" s="73">
        <v>150</v>
      </c>
      <c r="H11" s="190">
        <v>1100</v>
      </c>
      <c r="I11" s="108">
        <v>40</v>
      </c>
      <c r="J11" s="109">
        <v>0.65</v>
      </c>
      <c r="K11" s="109">
        <v>0.25</v>
      </c>
      <c r="L11" s="110">
        <v>0</v>
      </c>
      <c r="M11" s="107">
        <v>0</v>
      </c>
      <c r="N11" s="111">
        <v>41806</v>
      </c>
      <c r="O11" s="108">
        <v>0</v>
      </c>
      <c r="P11" s="112">
        <v>165000</v>
      </c>
      <c r="Q11" s="71">
        <v>123750</v>
      </c>
      <c r="R11" s="113">
        <v>41250</v>
      </c>
      <c r="S11" s="114"/>
      <c r="T11" s="65">
        <v>150</v>
      </c>
      <c r="U11" s="65">
        <v>3449</v>
      </c>
      <c r="V11" s="65" t="s">
        <v>25</v>
      </c>
      <c r="W11" s="115">
        <v>42040</v>
      </c>
      <c r="X11" s="115">
        <v>42082</v>
      </c>
      <c r="Y11" s="115">
        <v>42083</v>
      </c>
      <c r="Z11" s="116">
        <v>42088</v>
      </c>
      <c r="AA11" s="65"/>
      <c r="AB11" s="117">
        <v>6000</v>
      </c>
      <c r="AC11" s="95">
        <v>4</v>
      </c>
      <c r="AD11" s="95">
        <v>5</v>
      </c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0" ht="15" customHeight="1" x14ac:dyDescent="0.2">
      <c r="A12" s="8" t="s">
        <v>26</v>
      </c>
      <c r="B12" s="8" t="s">
        <v>27</v>
      </c>
      <c r="C12" s="8" t="s">
        <v>28</v>
      </c>
      <c r="D12" s="8" t="s">
        <v>29</v>
      </c>
      <c r="E12" s="38" t="s">
        <v>30</v>
      </c>
      <c r="F12" s="13">
        <v>36</v>
      </c>
      <c r="G12" s="13">
        <v>40</v>
      </c>
      <c r="H12" s="30">
        <v>932.95</v>
      </c>
      <c r="I12" s="40">
        <v>2</v>
      </c>
      <c r="J12" s="40">
        <v>0.77924861996891504</v>
      </c>
      <c r="K12" s="118">
        <v>0.22075138</v>
      </c>
      <c r="L12" s="13">
        <v>0</v>
      </c>
      <c r="M12" s="27">
        <v>0</v>
      </c>
      <c r="N12" s="119" t="s">
        <v>31</v>
      </c>
      <c r="O12" s="40"/>
      <c r="P12" s="27">
        <v>37318</v>
      </c>
      <c r="Q12" s="27">
        <f>P12*J12</f>
        <v>29079.999999999971</v>
      </c>
      <c r="R12" s="53">
        <f>P12-Q12</f>
        <v>8238.0000000000291</v>
      </c>
      <c r="S12" s="8"/>
      <c r="T12" s="13">
        <v>12.9</v>
      </c>
      <c r="U12" s="13">
        <v>3740</v>
      </c>
      <c r="V12" s="13" t="s">
        <v>32</v>
      </c>
      <c r="W12" s="120">
        <v>42028</v>
      </c>
      <c r="X12" s="120">
        <v>42029</v>
      </c>
      <c r="Y12" s="49">
        <v>42032</v>
      </c>
      <c r="Z12" s="50">
        <v>42034</v>
      </c>
      <c r="AA12" s="13"/>
      <c r="AB12" s="13">
        <v>967.74</v>
      </c>
      <c r="AC12" s="16">
        <v>5</v>
      </c>
      <c r="AD12" s="16">
        <v>6</v>
      </c>
    </row>
    <row r="13" spans="1:40" x14ac:dyDescent="0.2">
      <c r="A13" s="8" t="s">
        <v>33</v>
      </c>
      <c r="B13" s="8" t="s">
        <v>34</v>
      </c>
      <c r="C13" s="19" t="s">
        <v>35</v>
      </c>
      <c r="D13" s="20" t="s">
        <v>36</v>
      </c>
      <c r="E13" s="91" t="s">
        <v>37</v>
      </c>
      <c r="F13" s="21">
        <v>43</v>
      </c>
      <c r="G13" s="121">
        <v>228</v>
      </c>
      <c r="H13" s="30">
        <v>950</v>
      </c>
      <c r="I13" s="40">
        <v>2</v>
      </c>
      <c r="J13" s="40">
        <v>0.69473684000000002</v>
      </c>
      <c r="K13" s="118">
        <v>0.30526315999999998</v>
      </c>
      <c r="L13" s="122">
        <v>629.78</v>
      </c>
      <c r="M13" s="27">
        <v>5600</v>
      </c>
      <c r="N13" s="13" t="s">
        <v>38</v>
      </c>
      <c r="O13" s="40"/>
      <c r="P13" s="53">
        <f>Q13+R13</f>
        <v>222200</v>
      </c>
      <c r="Q13" s="123">
        <v>156080</v>
      </c>
      <c r="R13" s="124">
        <v>66120</v>
      </c>
      <c r="S13" s="13"/>
      <c r="T13" s="13">
        <v>91.2</v>
      </c>
      <c r="U13" s="13" t="s">
        <v>39</v>
      </c>
      <c r="V13" s="13" t="s">
        <v>40</v>
      </c>
      <c r="W13" s="120">
        <v>42040</v>
      </c>
      <c r="X13" s="120">
        <v>42056</v>
      </c>
      <c r="Y13" s="49">
        <v>42058</v>
      </c>
      <c r="Z13" s="50">
        <v>42066</v>
      </c>
      <c r="AA13" s="13"/>
      <c r="AB13" s="13">
        <v>6792.57</v>
      </c>
      <c r="AC13" s="16">
        <v>60</v>
      </c>
      <c r="AD13" s="16">
        <v>65</v>
      </c>
    </row>
    <row r="14" spans="1:40" x14ac:dyDescent="0.2">
      <c r="A14" s="23" t="s">
        <v>41</v>
      </c>
      <c r="B14" s="125" t="s">
        <v>42</v>
      </c>
      <c r="C14" s="126" t="s">
        <v>43</v>
      </c>
      <c r="D14" s="87" t="s">
        <v>44</v>
      </c>
      <c r="E14" s="13" t="s">
        <v>45</v>
      </c>
      <c r="F14" s="127">
        <v>41</v>
      </c>
      <c r="G14" s="127">
        <v>185</v>
      </c>
      <c r="H14" s="30">
        <v>950</v>
      </c>
      <c r="I14" s="128">
        <v>2</v>
      </c>
      <c r="J14" s="128">
        <v>0.69473684000000002</v>
      </c>
      <c r="K14" s="129">
        <v>0.30526315999999998</v>
      </c>
      <c r="L14" s="127">
        <v>360</v>
      </c>
      <c r="M14" s="27">
        <v>3199</v>
      </c>
      <c r="N14" s="13" t="s">
        <v>46</v>
      </c>
      <c r="O14" s="130"/>
      <c r="P14" s="131">
        <v>178949</v>
      </c>
      <c r="Q14" s="123">
        <v>125299</v>
      </c>
      <c r="R14" s="124">
        <v>53650</v>
      </c>
      <c r="S14" s="8"/>
      <c r="T14" s="8">
        <v>61.67</v>
      </c>
      <c r="U14" s="13" t="s">
        <v>47</v>
      </c>
      <c r="V14" s="8" t="s">
        <v>32</v>
      </c>
      <c r="W14" s="120">
        <v>42042</v>
      </c>
      <c r="X14" s="120">
        <v>42056</v>
      </c>
      <c r="Y14" s="49">
        <v>42059</v>
      </c>
      <c r="Z14" s="50">
        <v>42065</v>
      </c>
      <c r="AA14" s="8"/>
      <c r="AB14" s="13">
        <v>4556.1499999999996</v>
      </c>
      <c r="AC14" s="16">
        <v>7</v>
      </c>
      <c r="AD14" s="16">
        <v>8</v>
      </c>
    </row>
    <row r="15" spans="1:40" x14ac:dyDescent="0.2">
      <c r="A15" s="8" t="s">
        <v>20</v>
      </c>
      <c r="B15" s="8" t="s">
        <v>21</v>
      </c>
      <c r="C15" s="8" t="s">
        <v>22</v>
      </c>
      <c r="D15" s="8" t="s">
        <v>23</v>
      </c>
      <c r="E15" s="38" t="s">
        <v>48</v>
      </c>
      <c r="F15" s="13" t="s">
        <v>49</v>
      </c>
      <c r="G15" s="13">
        <v>150</v>
      </c>
      <c r="H15" s="30">
        <v>1100</v>
      </c>
      <c r="I15" s="40">
        <v>40</v>
      </c>
      <c r="J15" s="40">
        <v>0.86363635999999999</v>
      </c>
      <c r="K15" s="118">
        <v>0.13636364000000001</v>
      </c>
      <c r="L15" s="13">
        <v>0</v>
      </c>
      <c r="M15" s="27">
        <v>0</v>
      </c>
      <c r="N15" s="119" t="s">
        <v>50</v>
      </c>
      <c r="O15" s="40"/>
      <c r="P15" s="123">
        <v>165000</v>
      </c>
      <c r="Q15" s="123">
        <f>P15*J15</f>
        <v>142499.9994</v>
      </c>
      <c r="R15" s="124">
        <f t="shared" ref="R15:R26" si="0">P15-Q15</f>
        <v>22500.000599999999</v>
      </c>
      <c r="S15" s="8"/>
      <c r="T15" s="13">
        <v>150</v>
      </c>
      <c r="U15" s="13" t="s">
        <v>51</v>
      </c>
      <c r="V15" s="13" t="s">
        <v>32</v>
      </c>
      <c r="W15" s="120">
        <v>42105</v>
      </c>
      <c r="X15" s="120">
        <v>42126</v>
      </c>
      <c r="Y15" s="49">
        <v>42124</v>
      </c>
      <c r="Z15" s="50">
        <v>42129</v>
      </c>
      <c r="AA15" s="13" t="s">
        <v>52</v>
      </c>
      <c r="AB15" s="13">
        <v>6000</v>
      </c>
      <c r="AC15" s="16">
        <v>8</v>
      </c>
      <c r="AD15" s="16">
        <v>10</v>
      </c>
    </row>
    <row r="16" spans="1:40" x14ac:dyDescent="0.2">
      <c r="A16" s="8" t="s">
        <v>53</v>
      </c>
      <c r="B16" s="8" t="s">
        <v>54</v>
      </c>
      <c r="C16" s="8" t="s">
        <v>55</v>
      </c>
      <c r="D16" s="8" t="s">
        <v>56</v>
      </c>
      <c r="E16" s="38" t="s">
        <v>57</v>
      </c>
      <c r="F16" s="13">
        <v>33</v>
      </c>
      <c r="G16" s="13">
        <v>40</v>
      </c>
      <c r="H16" s="30">
        <v>950</v>
      </c>
      <c r="I16" s="40">
        <v>70</v>
      </c>
      <c r="J16" s="40">
        <v>0.69</v>
      </c>
      <c r="K16" s="118">
        <v>0.31</v>
      </c>
      <c r="L16" s="13">
        <v>0</v>
      </c>
      <c r="M16" s="27">
        <v>400</v>
      </c>
      <c r="N16" s="119" t="s">
        <v>50</v>
      </c>
      <c r="O16" s="40">
        <v>2</v>
      </c>
      <c r="P16" s="123">
        <v>38400</v>
      </c>
      <c r="Q16" s="123">
        <v>26800</v>
      </c>
      <c r="R16" s="124">
        <f t="shared" si="0"/>
        <v>11600</v>
      </c>
      <c r="S16" s="8"/>
      <c r="T16" s="13">
        <v>13.79</v>
      </c>
      <c r="U16" s="13">
        <v>2732</v>
      </c>
      <c r="V16" s="13" t="s">
        <v>40</v>
      </c>
      <c r="W16" s="120">
        <v>42074</v>
      </c>
      <c r="X16" s="120">
        <v>42075</v>
      </c>
      <c r="Y16" s="49">
        <v>42076</v>
      </c>
      <c r="Z16" s="50"/>
      <c r="AA16" s="13" t="s">
        <v>58</v>
      </c>
      <c r="AB16" s="13">
        <v>393.33</v>
      </c>
      <c r="AC16" s="16">
        <v>5</v>
      </c>
      <c r="AD16" s="16">
        <v>6</v>
      </c>
    </row>
    <row r="17" spans="1:40" x14ac:dyDescent="0.2">
      <c r="A17" s="8" t="s">
        <v>59</v>
      </c>
      <c r="B17" s="8" t="s">
        <v>54</v>
      </c>
      <c r="C17" s="8" t="s">
        <v>60</v>
      </c>
      <c r="D17" s="8" t="s">
        <v>56</v>
      </c>
      <c r="E17" s="38" t="s">
        <v>61</v>
      </c>
      <c r="F17" s="13">
        <v>33</v>
      </c>
      <c r="G17" s="13">
        <v>50</v>
      </c>
      <c r="H17" s="30">
        <v>950</v>
      </c>
      <c r="I17" s="40">
        <v>70</v>
      </c>
      <c r="J17" s="40">
        <v>0.76839999999999997</v>
      </c>
      <c r="K17" s="118">
        <v>0.23</v>
      </c>
      <c r="L17" s="13">
        <v>0</v>
      </c>
      <c r="M17" s="27">
        <v>300</v>
      </c>
      <c r="N17" s="27" t="s">
        <v>50</v>
      </c>
      <c r="O17" s="40">
        <v>1.5</v>
      </c>
      <c r="P17" s="123">
        <v>47800</v>
      </c>
      <c r="Q17" s="123">
        <v>36800</v>
      </c>
      <c r="R17" s="124">
        <f t="shared" si="0"/>
        <v>11000</v>
      </c>
      <c r="S17" s="8"/>
      <c r="T17" s="13">
        <v>17.239999999999998</v>
      </c>
      <c r="U17" s="13">
        <v>2731</v>
      </c>
      <c r="V17" s="13" t="s">
        <v>40</v>
      </c>
      <c r="W17" s="132">
        <v>42048</v>
      </c>
      <c r="X17" s="132">
        <v>42065</v>
      </c>
      <c r="Y17" s="133">
        <v>42073</v>
      </c>
      <c r="Z17" s="134"/>
      <c r="AA17" s="13" t="s">
        <v>62</v>
      </c>
      <c r="AB17" s="13">
        <v>1266.9000000000001</v>
      </c>
      <c r="AC17" s="16">
        <v>3</v>
      </c>
      <c r="AD17" s="16">
        <v>4</v>
      </c>
    </row>
    <row r="18" spans="1:40" x14ac:dyDescent="0.2">
      <c r="A18" s="8" t="s">
        <v>63</v>
      </c>
      <c r="B18" s="8" t="s">
        <v>64</v>
      </c>
      <c r="C18" s="8" t="s">
        <v>65</v>
      </c>
      <c r="D18" s="8" t="s">
        <v>66</v>
      </c>
      <c r="E18" s="38" t="s">
        <v>67</v>
      </c>
      <c r="F18" s="13" t="s">
        <v>68</v>
      </c>
      <c r="G18" s="13">
        <v>400</v>
      </c>
      <c r="H18" s="30">
        <v>805</v>
      </c>
      <c r="I18" s="40">
        <v>2.5</v>
      </c>
      <c r="J18" s="40">
        <v>0.77018633999999997</v>
      </c>
      <c r="K18" s="118">
        <v>0.22981366</v>
      </c>
      <c r="L18" s="135">
        <v>0</v>
      </c>
      <c r="M18" s="27">
        <v>0</v>
      </c>
      <c r="N18" s="119" t="s">
        <v>69</v>
      </c>
      <c r="O18" s="40"/>
      <c r="P18" s="123">
        <v>322000</v>
      </c>
      <c r="Q18" s="123">
        <v>248000</v>
      </c>
      <c r="R18" s="124">
        <f t="shared" si="0"/>
        <v>74000</v>
      </c>
      <c r="S18" s="8"/>
      <c r="T18" s="13">
        <v>125</v>
      </c>
      <c r="U18" s="13">
        <v>166</v>
      </c>
      <c r="V18" s="13" t="s">
        <v>40</v>
      </c>
      <c r="W18" s="120">
        <v>42054</v>
      </c>
      <c r="X18" s="120">
        <v>42079</v>
      </c>
      <c r="Y18" s="49">
        <v>42081</v>
      </c>
      <c r="Z18" s="50"/>
      <c r="AA18" s="13"/>
      <c r="AB18" s="13">
        <v>10000</v>
      </c>
      <c r="AC18" s="16">
        <v>145</v>
      </c>
      <c r="AD18" s="16">
        <v>155</v>
      </c>
    </row>
    <row r="19" spans="1:40" s="35" customFormat="1" x14ac:dyDescent="0.2">
      <c r="A19" s="31" t="s">
        <v>41</v>
      </c>
      <c r="B19" s="31" t="s">
        <v>54</v>
      </c>
      <c r="C19" s="33" t="s">
        <v>70</v>
      </c>
      <c r="D19" s="31" t="s">
        <v>71</v>
      </c>
      <c r="E19" s="13" t="s">
        <v>72</v>
      </c>
      <c r="F19" s="40">
        <v>33</v>
      </c>
      <c r="G19" s="40">
        <v>50</v>
      </c>
      <c r="H19" s="136">
        <v>500</v>
      </c>
      <c r="I19" s="40">
        <v>6</v>
      </c>
      <c r="J19" s="40">
        <v>0.82</v>
      </c>
      <c r="K19" s="118">
        <v>0.12</v>
      </c>
      <c r="L19" s="135">
        <v>0</v>
      </c>
      <c r="M19" s="123">
        <v>0</v>
      </c>
      <c r="N19" s="27" t="s">
        <v>73</v>
      </c>
      <c r="O19" s="40"/>
      <c r="P19" s="123">
        <v>25000</v>
      </c>
      <c r="Q19" s="123">
        <v>20500</v>
      </c>
      <c r="R19" s="124">
        <f t="shared" si="0"/>
        <v>4500</v>
      </c>
      <c r="S19" s="31"/>
      <c r="T19" s="13">
        <v>8.33</v>
      </c>
      <c r="U19" s="13">
        <v>2735</v>
      </c>
      <c r="V19" s="13" t="s">
        <v>74</v>
      </c>
      <c r="W19" s="120">
        <v>42072</v>
      </c>
      <c r="X19" s="120">
        <v>42073</v>
      </c>
      <c r="Y19" s="49">
        <v>42076</v>
      </c>
      <c r="Z19" s="50"/>
      <c r="AA19" s="13" t="s">
        <v>62</v>
      </c>
      <c r="AB19" s="13">
        <v>583.33000000000004</v>
      </c>
      <c r="AC19" s="16">
        <v>3</v>
      </c>
      <c r="AD19" s="16">
        <v>4</v>
      </c>
      <c r="AE19" s="34"/>
      <c r="AF19" s="34"/>
      <c r="AG19" s="34"/>
      <c r="AH19" s="34"/>
      <c r="AI19" s="34"/>
      <c r="AJ19" s="34"/>
      <c r="AK19" s="34"/>
      <c r="AL19" s="34"/>
      <c r="AM19" s="34"/>
      <c r="AN19" s="34"/>
    </row>
    <row r="20" spans="1:40" x14ac:dyDescent="0.2">
      <c r="A20" s="19" t="s">
        <v>75</v>
      </c>
      <c r="B20" s="23" t="s">
        <v>54</v>
      </c>
      <c r="C20" s="137" t="s">
        <v>76</v>
      </c>
      <c r="D20" s="138" t="s">
        <v>77</v>
      </c>
      <c r="E20" s="69" t="s">
        <v>78</v>
      </c>
      <c r="F20" s="13">
        <v>33</v>
      </c>
      <c r="G20" s="127">
        <v>18</v>
      </c>
      <c r="H20" s="139">
        <v>950</v>
      </c>
      <c r="I20" s="40">
        <v>2</v>
      </c>
      <c r="J20" s="128">
        <v>0.69473684000000002</v>
      </c>
      <c r="K20" s="129">
        <v>0.30526315999999998</v>
      </c>
      <c r="L20" s="140">
        <v>0</v>
      </c>
      <c r="M20" s="27">
        <v>0</v>
      </c>
      <c r="N20" s="27" t="s">
        <v>73</v>
      </c>
      <c r="O20" s="40"/>
      <c r="P20" s="123">
        <v>17100</v>
      </c>
      <c r="Q20" s="123">
        <v>11880</v>
      </c>
      <c r="R20" s="124">
        <f t="shared" si="0"/>
        <v>5220</v>
      </c>
      <c r="S20" s="8"/>
      <c r="T20" s="13">
        <v>6.21</v>
      </c>
      <c r="U20" s="13">
        <v>2733</v>
      </c>
      <c r="V20" s="8" t="s">
        <v>40</v>
      </c>
      <c r="W20" s="120">
        <v>42079</v>
      </c>
      <c r="X20" s="120">
        <v>42079</v>
      </c>
      <c r="Y20" s="49">
        <v>42080</v>
      </c>
      <c r="Z20" s="50">
        <v>42101</v>
      </c>
      <c r="AA20" s="13" t="s">
        <v>62</v>
      </c>
      <c r="AB20" s="13">
        <v>434.48</v>
      </c>
      <c r="AC20" s="16">
        <v>5</v>
      </c>
      <c r="AD20" s="16">
        <v>6</v>
      </c>
    </row>
    <row r="21" spans="1:40" x14ac:dyDescent="0.2">
      <c r="A21" s="8" t="s">
        <v>41</v>
      </c>
      <c r="B21" s="8" t="s">
        <v>42</v>
      </c>
      <c r="C21" s="8" t="s">
        <v>43</v>
      </c>
      <c r="D21" s="8" t="s">
        <v>79</v>
      </c>
      <c r="E21" s="38" t="s">
        <v>80</v>
      </c>
      <c r="F21" s="13">
        <v>41</v>
      </c>
      <c r="G21" s="13">
        <v>185</v>
      </c>
      <c r="H21" s="30">
        <v>500</v>
      </c>
      <c r="I21" s="40">
        <v>6</v>
      </c>
      <c r="J21" s="13">
        <v>0.82</v>
      </c>
      <c r="K21" s="13">
        <v>0.18</v>
      </c>
      <c r="L21" s="13">
        <v>5</v>
      </c>
      <c r="M21" s="27">
        <v>200</v>
      </c>
      <c r="N21" s="119" t="s">
        <v>81</v>
      </c>
      <c r="O21" s="40">
        <v>1</v>
      </c>
      <c r="P21" s="91">
        <v>93500</v>
      </c>
      <c r="Q21" s="123">
        <v>76850</v>
      </c>
      <c r="R21" s="124">
        <f t="shared" si="0"/>
        <v>16650</v>
      </c>
      <c r="S21" s="8"/>
      <c r="T21" s="13">
        <v>30.83</v>
      </c>
      <c r="U21" s="13">
        <v>2959</v>
      </c>
      <c r="V21" s="13" t="s">
        <v>32</v>
      </c>
      <c r="W21" s="120">
        <v>42057</v>
      </c>
      <c r="X21" s="120">
        <v>42091</v>
      </c>
      <c r="Y21" s="49">
        <v>42103</v>
      </c>
      <c r="Z21" s="127"/>
      <c r="AA21" s="13"/>
      <c r="AB21" s="13">
        <v>4516.67</v>
      </c>
      <c r="AC21" s="16">
        <v>7</v>
      </c>
      <c r="AD21" s="16">
        <v>8</v>
      </c>
    </row>
    <row r="22" spans="1:40" x14ac:dyDescent="0.2">
      <c r="A22" s="8" t="s">
        <v>75</v>
      </c>
      <c r="B22" s="8" t="s">
        <v>54</v>
      </c>
      <c r="C22" s="8" t="s">
        <v>82</v>
      </c>
      <c r="D22" s="8" t="s">
        <v>77</v>
      </c>
      <c r="E22" s="38" t="s">
        <v>83</v>
      </c>
      <c r="F22" s="13">
        <v>33</v>
      </c>
      <c r="G22" s="13">
        <v>18</v>
      </c>
      <c r="H22" s="30">
        <v>950</v>
      </c>
      <c r="I22" s="40">
        <v>70</v>
      </c>
      <c r="J22" s="40">
        <v>0.69473684209999997</v>
      </c>
      <c r="K22" s="118">
        <v>0.30526315799999998</v>
      </c>
      <c r="L22" s="135">
        <v>0</v>
      </c>
      <c r="M22" s="27">
        <v>0</v>
      </c>
      <c r="N22" s="27" t="s">
        <v>81</v>
      </c>
      <c r="O22" s="40"/>
      <c r="P22" s="123">
        <v>17100</v>
      </c>
      <c r="Q22" s="123">
        <v>11880</v>
      </c>
      <c r="R22" s="124">
        <f t="shared" si="0"/>
        <v>5220</v>
      </c>
      <c r="S22" s="8"/>
      <c r="T22" s="13">
        <v>6.21</v>
      </c>
      <c r="U22" s="13">
        <v>2734</v>
      </c>
      <c r="V22" s="13" t="s">
        <v>74</v>
      </c>
      <c r="W22" s="120">
        <v>42077</v>
      </c>
      <c r="X22" s="132">
        <v>42078</v>
      </c>
      <c r="Y22" s="133">
        <v>42080</v>
      </c>
      <c r="Z22" s="134">
        <v>42101</v>
      </c>
      <c r="AA22" s="13" t="s">
        <v>62</v>
      </c>
      <c r="AB22" s="13">
        <v>434.48</v>
      </c>
      <c r="AC22" s="16">
        <v>6</v>
      </c>
      <c r="AD22" s="16">
        <v>8</v>
      </c>
    </row>
    <row r="23" spans="1:40" x14ac:dyDescent="0.2">
      <c r="A23" s="8" t="s">
        <v>33</v>
      </c>
      <c r="B23" s="8" t="s">
        <v>34</v>
      </c>
      <c r="C23" s="8" t="s">
        <v>35</v>
      </c>
      <c r="D23" s="8" t="s">
        <v>84</v>
      </c>
      <c r="E23" s="38" t="s">
        <v>85</v>
      </c>
      <c r="F23" s="13">
        <v>43</v>
      </c>
      <c r="G23" s="13">
        <v>146</v>
      </c>
      <c r="H23" s="30">
        <v>950</v>
      </c>
      <c r="I23" s="40">
        <v>75</v>
      </c>
      <c r="J23" s="40">
        <v>0.69473684000000002</v>
      </c>
      <c r="K23" s="118">
        <v>0.30526315999999998</v>
      </c>
      <c r="L23" s="135">
        <v>0</v>
      </c>
      <c r="M23" s="27">
        <v>0</v>
      </c>
      <c r="N23" s="27" t="s">
        <v>86</v>
      </c>
      <c r="O23" s="40"/>
      <c r="P23" s="123">
        <v>138700</v>
      </c>
      <c r="Q23" s="123">
        <v>96360</v>
      </c>
      <c r="R23" s="124">
        <f t="shared" si="0"/>
        <v>42340</v>
      </c>
      <c r="S23" s="8"/>
      <c r="T23" s="13">
        <v>47.1</v>
      </c>
      <c r="U23" s="13">
        <v>2738</v>
      </c>
      <c r="V23" s="13" t="s">
        <v>87</v>
      </c>
      <c r="W23" s="120">
        <v>42061</v>
      </c>
      <c r="X23" s="132">
        <v>42066</v>
      </c>
      <c r="Y23" s="133">
        <v>42073</v>
      </c>
      <c r="Z23" s="134">
        <v>42094</v>
      </c>
      <c r="AA23" s="13"/>
      <c r="AB23" s="13">
        <v>3532.26</v>
      </c>
      <c r="AC23" s="16">
        <v>60</v>
      </c>
      <c r="AD23" s="16">
        <v>65</v>
      </c>
    </row>
    <row r="24" spans="1:40" x14ac:dyDescent="0.2">
      <c r="A24" s="37" t="s">
        <v>88</v>
      </c>
      <c r="B24" s="8" t="s">
        <v>54</v>
      </c>
      <c r="C24" s="8" t="s">
        <v>89</v>
      </c>
      <c r="D24" s="8" t="s">
        <v>90</v>
      </c>
      <c r="E24" s="38" t="s">
        <v>91</v>
      </c>
      <c r="F24" s="13" t="s">
        <v>92</v>
      </c>
      <c r="G24" s="13">
        <v>110</v>
      </c>
      <c r="H24" s="30">
        <v>805</v>
      </c>
      <c r="I24" s="40">
        <v>2.5</v>
      </c>
      <c r="J24" s="40">
        <v>0.81987577639999998</v>
      </c>
      <c r="K24" s="118">
        <v>0.180124224</v>
      </c>
      <c r="L24" s="135">
        <v>0</v>
      </c>
      <c r="M24" s="27">
        <v>0</v>
      </c>
      <c r="N24" s="119" t="s">
        <v>93</v>
      </c>
      <c r="O24" s="40"/>
      <c r="P24" s="123">
        <v>100730</v>
      </c>
      <c r="Q24" s="123">
        <v>84780</v>
      </c>
      <c r="R24" s="124">
        <f t="shared" si="0"/>
        <v>15950</v>
      </c>
      <c r="S24" s="13"/>
      <c r="T24" s="13">
        <v>36.67</v>
      </c>
      <c r="U24" s="13">
        <v>3815</v>
      </c>
      <c r="V24" s="13" t="s">
        <v>32</v>
      </c>
      <c r="W24" s="132">
        <v>42072</v>
      </c>
      <c r="X24" s="132">
        <v>42080</v>
      </c>
      <c r="Y24" s="133">
        <v>42108</v>
      </c>
      <c r="Z24" s="134"/>
      <c r="AA24" s="13"/>
      <c r="AB24" s="13">
        <v>3116.67</v>
      </c>
      <c r="AC24" s="16">
        <v>8</v>
      </c>
      <c r="AD24" s="16">
        <v>9</v>
      </c>
    </row>
    <row r="25" spans="1:40" s="35" customFormat="1" x14ac:dyDescent="0.2">
      <c r="A25" s="8" t="s">
        <v>94</v>
      </c>
      <c r="B25" s="8" t="s">
        <v>42</v>
      </c>
      <c r="C25" s="8" t="s">
        <v>22</v>
      </c>
      <c r="D25" s="8" t="s">
        <v>23</v>
      </c>
      <c r="E25" s="38" t="s">
        <v>95</v>
      </c>
      <c r="F25" s="13">
        <v>40</v>
      </c>
      <c r="G25" s="13">
        <v>100</v>
      </c>
      <c r="H25" s="30">
        <v>1100</v>
      </c>
      <c r="I25" s="40">
        <v>40</v>
      </c>
      <c r="J25" s="40">
        <v>0.86363635999999999</v>
      </c>
      <c r="K25" s="118">
        <v>0.13636364000000001</v>
      </c>
      <c r="L25" s="135">
        <v>0</v>
      </c>
      <c r="M25" s="71">
        <v>200</v>
      </c>
      <c r="N25" s="119" t="s">
        <v>96</v>
      </c>
      <c r="O25" s="40">
        <v>1</v>
      </c>
      <c r="P25" s="123">
        <v>110000</v>
      </c>
      <c r="Q25" s="123">
        <v>95000</v>
      </c>
      <c r="R25" s="124">
        <f t="shared" si="0"/>
        <v>15000</v>
      </c>
      <c r="S25" s="8"/>
      <c r="T25" s="13">
        <v>100</v>
      </c>
      <c r="U25" s="13">
        <v>3816</v>
      </c>
      <c r="V25" s="13" t="s">
        <v>32</v>
      </c>
      <c r="W25" s="120"/>
      <c r="X25" s="120"/>
      <c r="Y25" s="49"/>
      <c r="Z25" s="50"/>
      <c r="AA25" s="13" t="s">
        <v>97</v>
      </c>
      <c r="AB25" s="13">
        <v>4000</v>
      </c>
      <c r="AC25" s="16">
        <v>4</v>
      </c>
      <c r="AD25" s="16">
        <v>5</v>
      </c>
      <c r="AE25" s="34"/>
      <c r="AF25" s="34"/>
      <c r="AG25" s="34"/>
      <c r="AH25" s="34"/>
      <c r="AI25" s="34"/>
      <c r="AJ25" s="34"/>
      <c r="AK25" s="34"/>
      <c r="AL25" s="34"/>
      <c r="AM25" s="34"/>
      <c r="AN25" s="34"/>
    </row>
    <row r="26" spans="1:40" ht="12" customHeight="1" x14ac:dyDescent="0.2">
      <c r="A26" s="31" t="s">
        <v>75</v>
      </c>
      <c r="B26" s="33" t="s">
        <v>54</v>
      </c>
      <c r="C26" s="31" t="s">
        <v>98</v>
      </c>
      <c r="D26" s="31" t="s">
        <v>77</v>
      </c>
      <c r="E26" s="27" t="s">
        <v>99</v>
      </c>
      <c r="F26" s="40">
        <v>33</v>
      </c>
      <c r="G26" s="13">
        <v>10</v>
      </c>
      <c r="H26" s="30">
        <v>950</v>
      </c>
      <c r="I26" s="40">
        <v>2</v>
      </c>
      <c r="J26" s="40">
        <v>0.69473684209999997</v>
      </c>
      <c r="K26" s="118">
        <v>0.30526315799999998</v>
      </c>
      <c r="L26" s="141">
        <v>0</v>
      </c>
      <c r="M26" s="123">
        <v>0</v>
      </c>
      <c r="N26" s="119" t="s">
        <v>100</v>
      </c>
      <c r="O26" s="40"/>
      <c r="P26" s="123">
        <v>9500</v>
      </c>
      <c r="Q26" s="142">
        <v>6600</v>
      </c>
      <c r="R26" s="143">
        <f t="shared" si="0"/>
        <v>2900</v>
      </c>
      <c r="S26" s="144"/>
      <c r="T26" s="13">
        <v>3.45</v>
      </c>
      <c r="U26" s="127">
        <v>3952</v>
      </c>
      <c r="V26" s="127" t="s">
        <v>32</v>
      </c>
      <c r="W26" s="120">
        <v>42079</v>
      </c>
      <c r="X26" s="145">
        <v>42079</v>
      </c>
      <c r="Y26" s="50">
        <v>42080</v>
      </c>
      <c r="Z26" s="50">
        <v>42101</v>
      </c>
      <c r="AA26" s="13"/>
      <c r="AB26" s="13">
        <v>241.38</v>
      </c>
      <c r="AC26" s="16">
        <v>3</v>
      </c>
      <c r="AD26" s="16">
        <v>6</v>
      </c>
    </row>
    <row r="27" spans="1:40" x14ac:dyDescent="0.2">
      <c r="A27" s="8" t="s">
        <v>88</v>
      </c>
      <c r="B27" s="8" t="s">
        <v>54</v>
      </c>
      <c r="C27" s="8" t="s">
        <v>89</v>
      </c>
      <c r="D27" s="8" t="s">
        <v>101</v>
      </c>
      <c r="E27" s="38" t="s">
        <v>102</v>
      </c>
      <c r="F27" s="13">
        <v>44</v>
      </c>
      <c r="G27" s="13">
        <v>111.66665999999999</v>
      </c>
      <c r="H27" s="30">
        <v>950</v>
      </c>
      <c r="I27" s="40">
        <v>2</v>
      </c>
      <c r="J27" s="40">
        <v>0.69473684210526321</v>
      </c>
      <c r="K27" s="118">
        <v>0.30526315789473679</v>
      </c>
      <c r="L27" s="135">
        <v>0</v>
      </c>
      <c r="M27" s="27">
        <v>0</v>
      </c>
      <c r="N27" s="119" t="s">
        <v>103</v>
      </c>
      <c r="O27" s="40"/>
      <c r="P27" s="123">
        <v>106083.33</v>
      </c>
      <c r="Q27" s="142">
        <f>P27*J27</f>
        <v>73699.997684210539</v>
      </c>
      <c r="R27" s="143">
        <f>P27*K27</f>
        <v>32383.33231578947</v>
      </c>
      <c r="S27" s="87"/>
      <c r="T27" s="13">
        <v>36.020000000000003</v>
      </c>
      <c r="U27" s="127">
        <v>3961</v>
      </c>
      <c r="V27" s="127" t="s">
        <v>74</v>
      </c>
      <c r="W27" s="120">
        <v>42119</v>
      </c>
      <c r="X27" s="145">
        <v>42121</v>
      </c>
      <c r="Y27" s="50">
        <v>42121</v>
      </c>
      <c r="Z27" s="50"/>
      <c r="AA27" s="13"/>
      <c r="AB27" s="13">
        <v>2576.3200000000002</v>
      </c>
      <c r="AC27" s="16">
        <v>8</v>
      </c>
      <c r="AD27" s="16">
        <v>9</v>
      </c>
    </row>
    <row r="28" spans="1:40" x14ac:dyDescent="0.2">
      <c r="A28" s="8" t="s">
        <v>104</v>
      </c>
      <c r="B28" s="8" t="s">
        <v>105</v>
      </c>
      <c r="C28" s="8" t="s">
        <v>106</v>
      </c>
      <c r="D28" s="8" t="s">
        <v>101</v>
      </c>
      <c r="E28" s="38" t="s">
        <v>107</v>
      </c>
      <c r="F28" s="13">
        <v>44</v>
      </c>
      <c r="G28" s="13">
        <v>110</v>
      </c>
      <c r="H28" s="30">
        <v>950</v>
      </c>
      <c r="I28" s="40">
        <v>2</v>
      </c>
      <c r="J28" s="40">
        <v>0.69473684210526321</v>
      </c>
      <c r="K28" s="118">
        <v>0.30526315789473679</v>
      </c>
      <c r="L28" s="146">
        <v>400</v>
      </c>
      <c r="M28" s="27">
        <v>3555</v>
      </c>
      <c r="N28" s="119" t="s">
        <v>108</v>
      </c>
      <c r="O28" s="40">
        <v>2</v>
      </c>
      <c r="P28" s="123">
        <v>108455</v>
      </c>
      <c r="Q28" s="142">
        <v>76555</v>
      </c>
      <c r="R28" s="143">
        <v>31900</v>
      </c>
      <c r="S28" s="87"/>
      <c r="T28" s="13">
        <v>35.479999999999997</v>
      </c>
      <c r="U28" s="127" t="s">
        <v>109</v>
      </c>
      <c r="V28" s="127" t="s">
        <v>25</v>
      </c>
      <c r="W28" s="120">
        <v>42496</v>
      </c>
      <c r="X28" s="145">
        <v>42503</v>
      </c>
      <c r="Y28" s="50">
        <v>42504</v>
      </c>
      <c r="Z28" s="50"/>
      <c r="AA28" s="13"/>
      <c r="AB28" s="13">
        <v>2741.29</v>
      </c>
      <c r="AC28" s="16">
        <v>10</v>
      </c>
      <c r="AD28" s="16">
        <v>13</v>
      </c>
    </row>
    <row r="29" spans="1:40" x14ac:dyDescent="0.2">
      <c r="A29" s="8" t="s">
        <v>110</v>
      </c>
      <c r="B29" s="8" t="s">
        <v>21</v>
      </c>
      <c r="C29" s="8" t="s">
        <v>22</v>
      </c>
      <c r="D29" s="8" t="s">
        <v>23</v>
      </c>
      <c r="E29" s="38" t="s">
        <v>111</v>
      </c>
      <c r="F29" s="13" t="s">
        <v>49</v>
      </c>
      <c r="G29" s="13">
        <v>80</v>
      </c>
      <c r="H29" s="30">
        <v>1698</v>
      </c>
      <c r="I29" s="40">
        <v>45</v>
      </c>
      <c r="J29" s="40">
        <v>0.55948174319999999</v>
      </c>
      <c r="K29" s="118">
        <v>0.44051825700000002</v>
      </c>
      <c r="L29" s="135">
        <v>0</v>
      </c>
      <c r="M29" s="27">
        <v>0</v>
      </c>
      <c r="N29" s="119" t="s">
        <v>108</v>
      </c>
      <c r="O29" s="40">
        <v>2</v>
      </c>
      <c r="P29" s="123">
        <v>135840</v>
      </c>
      <c r="Q29" s="123">
        <v>76400</v>
      </c>
      <c r="R29" s="124">
        <v>59440</v>
      </c>
      <c r="S29" s="87"/>
      <c r="T29" s="13">
        <v>80</v>
      </c>
      <c r="U29" s="127">
        <v>3991</v>
      </c>
      <c r="V29" s="127" t="s">
        <v>25</v>
      </c>
      <c r="W29" s="120">
        <v>42133</v>
      </c>
      <c r="X29" s="145">
        <v>42145</v>
      </c>
      <c r="Y29" s="50">
        <v>42165</v>
      </c>
      <c r="Z29" s="50"/>
      <c r="AA29" s="13"/>
      <c r="AB29" s="13">
        <v>3600</v>
      </c>
      <c r="AC29" s="16">
        <v>8</v>
      </c>
      <c r="AD29" s="16">
        <v>10</v>
      </c>
    </row>
    <row r="30" spans="1:40" x14ac:dyDescent="0.2">
      <c r="A30" s="8" t="s">
        <v>112</v>
      </c>
      <c r="B30" s="8" t="s">
        <v>105</v>
      </c>
      <c r="C30" s="8" t="s">
        <v>113</v>
      </c>
      <c r="D30" s="8" t="s">
        <v>101</v>
      </c>
      <c r="E30" s="38" t="s">
        <v>114</v>
      </c>
      <c r="F30" s="13">
        <v>44</v>
      </c>
      <c r="G30" s="13">
        <v>25</v>
      </c>
      <c r="H30" s="30">
        <v>950</v>
      </c>
      <c r="I30" s="40">
        <v>2</v>
      </c>
      <c r="J30" s="147">
        <v>0.69473684210526321</v>
      </c>
      <c r="K30" s="118">
        <v>0.30526315789473679</v>
      </c>
      <c r="L30" s="135">
        <v>0</v>
      </c>
      <c r="M30" s="27">
        <v>0</v>
      </c>
      <c r="N30" s="119" t="s">
        <v>115</v>
      </c>
      <c r="O30" s="40">
        <v>0</v>
      </c>
      <c r="P30" s="123">
        <v>23750</v>
      </c>
      <c r="Q30" s="123">
        <f>P30*J30</f>
        <v>16500</v>
      </c>
      <c r="R30" s="123">
        <f>P30*K30</f>
        <v>7249.9999999999991</v>
      </c>
      <c r="S30" s="87"/>
      <c r="T30" s="13">
        <v>9</v>
      </c>
      <c r="U30" s="127">
        <v>2009</v>
      </c>
      <c r="V30" s="127" t="s">
        <v>25</v>
      </c>
      <c r="W30" s="49">
        <v>42139</v>
      </c>
      <c r="X30" s="50">
        <v>42142</v>
      </c>
      <c r="Y30" s="50">
        <v>42143</v>
      </c>
      <c r="Z30" s="50"/>
      <c r="AA30" s="13"/>
      <c r="AB30" s="13">
        <v>604.84</v>
      </c>
      <c r="AC30" s="16">
        <v>2</v>
      </c>
      <c r="AD30" s="16">
        <v>3</v>
      </c>
    </row>
    <row r="31" spans="1:40" s="47" customFormat="1" ht="21" customHeight="1" x14ac:dyDescent="0.2">
      <c r="A31" s="43" t="s">
        <v>116</v>
      </c>
      <c r="B31" s="43" t="s">
        <v>117</v>
      </c>
      <c r="C31" s="43" t="s">
        <v>118</v>
      </c>
      <c r="D31" s="43" t="s">
        <v>119</v>
      </c>
      <c r="E31" s="44" t="s">
        <v>120</v>
      </c>
      <c r="F31" s="44" t="s">
        <v>121</v>
      </c>
      <c r="G31" s="44">
        <v>500</v>
      </c>
      <c r="H31" s="148">
        <v>700</v>
      </c>
      <c r="I31" s="149">
        <v>1</v>
      </c>
      <c r="J31" s="150">
        <v>1</v>
      </c>
      <c r="K31" s="151">
        <v>0</v>
      </c>
      <c r="L31" s="152">
        <v>0</v>
      </c>
      <c r="M31" s="153">
        <v>10332</v>
      </c>
      <c r="N31" s="154" t="s">
        <v>122</v>
      </c>
      <c r="O31" s="155">
        <v>0</v>
      </c>
      <c r="P31" s="153">
        <v>360332</v>
      </c>
      <c r="Q31" s="153">
        <f>P31*J31</f>
        <v>360332</v>
      </c>
      <c r="R31" s="153">
        <f>P31*K31</f>
        <v>0</v>
      </c>
      <c r="S31" s="87"/>
      <c r="T31" s="44">
        <v>167</v>
      </c>
      <c r="U31" s="156" t="s">
        <v>123</v>
      </c>
      <c r="V31" s="157" t="s">
        <v>25</v>
      </c>
      <c r="W31" s="158">
        <v>42142</v>
      </c>
      <c r="X31" s="159">
        <v>42173</v>
      </c>
      <c r="Y31" s="159">
        <v>42271</v>
      </c>
      <c r="Z31" s="159"/>
      <c r="AA31" s="160"/>
      <c r="AB31" s="44">
        <v>10032</v>
      </c>
      <c r="AC31" s="45">
        <v>2</v>
      </c>
      <c r="AD31" s="45">
        <v>5</v>
      </c>
      <c r="AE31" s="46"/>
      <c r="AF31" s="46"/>
      <c r="AG31" s="46"/>
      <c r="AH31" s="46"/>
      <c r="AI31" s="46"/>
      <c r="AJ31" s="46"/>
      <c r="AK31" s="46"/>
      <c r="AL31" s="46"/>
      <c r="AM31" s="46"/>
      <c r="AN31" s="46"/>
    </row>
    <row r="32" spans="1:40" x14ac:dyDescent="0.2">
      <c r="A32" s="8" t="s">
        <v>124</v>
      </c>
      <c r="B32" s="8" t="s">
        <v>124</v>
      </c>
      <c r="C32" s="8" t="s">
        <v>125</v>
      </c>
      <c r="D32" s="8" t="s">
        <v>126</v>
      </c>
      <c r="E32" s="38" t="s">
        <v>127</v>
      </c>
      <c r="F32" s="13">
        <v>43</v>
      </c>
      <c r="G32" s="13">
        <v>40</v>
      </c>
      <c r="H32" s="30">
        <v>805</v>
      </c>
      <c r="I32" s="40">
        <v>2.5</v>
      </c>
      <c r="J32" s="147">
        <v>0.77018633540372672</v>
      </c>
      <c r="K32" s="118">
        <v>0.22981366459627328</v>
      </c>
      <c r="L32" s="135">
        <v>0</v>
      </c>
      <c r="M32" s="27">
        <v>0</v>
      </c>
      <c r="N32" s="119" t="s">
        <v>128</v>
      </c>
      <c r="O32" s="40">
        <v>0</v>
      </c>
      <c r="P32" s="123">
        <v>32200</v>
      </c>
      <c r="Q32" s="123">
        <v>24800</v>
      </c>
      <c r="R32" s="123">
        <v>7400</v>
      </c>
      <c r="S32" s="87"/>
      <c r="T32" s="13">
        <v>15</v>
      </c>
      <c r="U32" s="127">
        <v>3788</v>
      </c>
      <c r="V32" s="127" t="s">
        <v>87</v>
      </c>
      <c r="W32" s="49">
        <v>42152</v>
      </c>
      <c r="X32" s="50">
        <v>42153</v>
      </c>
      <c r="Y32" s="50">
        <v>42157</v>
      </c>
      <c r="Z32" s="50">
        <v>42164</v>
      </c>
      <c r="AA32" s="13"/>
      <c r="AB32" s="13">
        <v>1052.6300000000001</v>
      </c>
      <c r="AC32" s="16">
        <v>4</v>
      </c>
      <c r="AD32" s="16">
        <v>6</v>
      </c>
    </row>
    <row r="33" spans="1:30" x14ac:dyDescent="0.2">
      <c r="A33" s="8" t="s">
        <v>110</v>
      </c>
      <c r="B33" s="8" t="s">
        <v>21</v>
      </c>
      <c r="C33" s="8" t="s">
        <v>22</v>
      </c>
      <c r="D33" s="8" t="s">
        <v>23</v>
      </c>
      <c r="E33" s="38" t="s">
        <v>129</v>
      </c>
      <c r="F33" s="13" t="s">
        <v>49</v>
      </c>
      <c r="G33" s="13">
        <v>70</v>
      </c>
      <c r="H33" s="30">
        <v>1698</v>
      </c>
      <c r="I33" s="40">
        <v>45</v>
      </c>
      <c r="J33" s="147">
        <v>0.56242638</v>
      </c>
      <c r="K33" s="118">
        <v>0.43757362</v>
      </c>
      <c r="L33" s="135">
        <v>0</v>
      </c>
      <c r="M33" s="27">
        <v>0</v>
      </c>
      <c r="N33" s="119" t="s">
        <v>130</v>
      </c>
      <c r="O33" s="40">
        <v>2</v>
      </c>
      <c r="P33" s="123">
        <v>119260</v>
      </c>
      <c r="Q33" s="123">
        <v>67250</v>
      </c>
      <c r="R33" s="123">
        <v>52010</v>
      </c>
      <c r="S33" s="87"/>
      <c r="T33" s="13">
        <v>70</v>
      </c>
      <c r="U33" s="127">
        <v>2036</v>
      </c>
      <c r="V33" s="127" t="s">
        <v>25</v>
      </c>
      <c r="W33" s="49">
        <v>42518</v>
      </c>
      <c r="X33" s="50">
        <v>42610</v>
      </c>
      <c r="Y33" s="50">
        <v>42612</v>
      </c>
      <c r="Z33" s="50" t="s">
        <v>131</v>
      </c>
      <c r="AA33" s="13"/>
      <c r="AB33" s="13">
        <v>3150</v>
      </c>
      <c r="AC33" s="16">
        <v>8</v>
      </c>
      <c r="AD33" s="16">
        <v>10</v>
      </c>
    </row>
    <row r="34" spans="1:30" x14ac:dyDescent="0.2">
      <c r="A34" s="8" t="s">
        <v>132</v>
      </c>
      <c r="B34" s="8" t="s">
        <v>105</v>
      </c>
      <c r="C34" s="8" t="s">
        <v>133</v>
      </c>
      <c r="D34" s="8" t="s">
        <v>101</v>
      </c>
      <c r="E34" s="38" t="s">
        <v>134</v>
      </c>
      <c r="F34" s="13">
        <v>44</v>
      </c>
      <c r="G34" s="13">
        <v>20</v>
      </c>
      <c r="H34" s="30">
        <v>950</v>
      </c>
      <c r="I34" s="40">
        <v>2</v>
      </c>
      <c r="J34" s="147">
        <v>0.69473684210526321</v>
      </c>
      <c r="K34" s="118">
        <v>0.30526315789473679</v>
      </c>
      <c r="L34" s="135">
        <v>0</v>
      </c>
      <c r="M34" s="27">
        <v>0</v>
      </c>
      <c r="N34" s="119" t="s">
        <v>135</v>
      </c>
      <c r="O34" s="40">
        <v>2</v>
      </c>
      <c r="P34" s="123">
        <v>19400</v>
      </c>
      <c r="Q34" s="123">
        <v>13600</v>
      </c>
      <c r="R34" s="123">
        <v>5800</v>
      </c>
      <c r="S34" s="87"/>
      <c r="T34" s="13">
        <v>7</v>
      </c>
      <c r="U34" s="127">
        <v>2039</v>
      </c>
      <c r="V34" s="127" t="s">
        <v>25</v>
      </c>
      <c r="W34" s="49">
        <v>42160</v>
      </c>
      <c r="X34" s="50">
        <v>42161</v>
      </c>
      <c r="Y34" s="50">
        <v>42165</v>
      </c>
      <c r="Z34" s="50"/>
      <c r="AA34" s="13"/>
      <c r="AB34" s="13">
        <v>563.87</v>
      </c>
      <c r="AC34" s="16">
        <v>3</v>
      </c>
      <c r="AD34" s="16">
        <v>4</v>
      </c>
    </row>
    <row r="35" spans="1:30" x14ac:dyDescent="0.2">
      <c r="A35" s="8" t="s">
        <v>132</v>
      </c>
      <c r="B35" s="8" t="s">
        <v>105</v>
      </c>
      <c r="C35" s="8" t="s">
        <v>133</v>
      </c>
      <c r="D35" s="8" t="s">
        <v>136</v>
      </c>
      <c r="E35" s="38" t="s">
        <v>137</v>
      </c>
      <c r="F35" s="13">
        <v>44</v>
      </c>
      <c r="G35" s="13">
        <v>20</v>
      </c>
      <c r="H35" s="30">
        <v>805</v>
      </c>
      <c r="I35" s="40">
        <v>2.5</v>
      </c>
      <c r="J35" s="147">
        <v>0.77018633540372672</v>
      </c>
      <c r="K35" s="118">
        <v>0.22981366459627328</v>
      </c>
      <c r="L35" s="135">
        <v>4267</v>
      </c>
      <c r="M35" s="27">
        <v>4267</v>
      </c>
      <c r="N35" s="119" t="s">
        <v>135</v>
      </c>
      <c r="O35" s="40">
        <v>2</v>
      </c>
      <c r="P35" s="123">
        <v>20767</v>
      </c>
      <c r="Q35" s="123">
        <v>17067</v>
      </c>
      <c r="R35" s="123">
        <v>3700</v>
      </c>
      <c r="S35" s="87"/>
      <c r="T35" s="13">
        <v>8</v>
      </c>
      <c r="U35" s="127" t="s">
        <v>138</v>
      </c>
      <c r="V35" s="127" t="s">
        <v>25</v>
      </c>
      <c r="W35" s="49">
        <v>42154</v>
      </c>
      <c r="X35" s="50">
        <v>42160</v>
      </c>
      <c r="Y35" s="50">
        <v>42165</v>
      </c>
      <c r="Z35" s="50"/>
      <c r="AA35" s="161"/>
      <c r="AB35" s="13">
        <v>606.32000000000005</v>
      </c>
      <c r="AC35" s="16">
        <v>3</v>
      </c>
      <c r="AD35" s="16">
        <v>4</v>
      </c>
    </row>
    <row r="36" spans="1:30" x14ac:dyDescent="0.2">
      <c r="A36" s="8" t="s">
        <v>139</v>
      </c>
      <c r="B36" s="8" t="s">
        <v>140</v>
      </c>
      <c r="C36" s="8" t="s">
        <v>141</v>
      </c>
      <c r="D36" s="8" t="s">
        <v>136</v>
      </c>
      <c r="E36" s="38" t="s">
        <v>142</v>
      </c>
      <c r="F36" s="13">
        <v>44</v>
      </c>
      <c r="G36" s="13">
        <v>19</v>
      </c>
      <c r="H36" s="30">
        <v>805</v>
      </c>
      <c r="I36" s="40">
        <v>2.5</v>
      </c>
      <c r="J36" s="147">
        <v>0.81987577639751552</v>
      </c>
      <c r="K36" s="118">
        <v>0.18012422360248448</v>
      </c>
      <c r="L36" s="135">
        <v>0</v>
      </c>
      <c r="M36" s="27">
        <v>0</v>
      </c>
      <c r="N36" s="119" t="s">
        <v>143</v>
      </c>
      <c r="O36" s="40">
        <v>3</v>
      </c>
      <c r="P36" s="123">
        <v>15895</v>
      </c>
      <c r="Q36" s="162">
        <v>13140</v>
      </c>
      <c r="R36" s="123">
        <v>2755</v>
      </c>
      <c r="S36" s="87"/>
      <c r="T36" s="13">
        <v>7</v>
      </c>
      <c r="U36" s="127">
        <v>2046</v>
      </c>
      <c r="V36" s="127" t="s">
        <v>25</v>
      </c>
      <c r="W36" s="49">
        <v>42170</v>
      </c>
      <c r="X36" s="50">
        <v>42171</v>
      </c>
      <c r="Y36" s="50">
        <v>42180</v>
      </c>
      <c r="Z36" s="50">
        <v>42206</v>
      </c>
      <c r="AA36" s="13"/>
      <c r="AB36" s="13">
        <v>620</v>
      </c>
      <c r="AC36" s="16">
        <v>2</v>
      </c>
      <c r="AD36" s="16">
        <v>4</v>
      </c>
    </row>
    <row r="37" spans="1:30" x14ac:dyDescent="0.2">
      <c r="A37" s="8" t="s">
        <v>144</v>
      </c>
      <c r="B37" s="8" t="s">
        <v>54</v>
      </c>
      <c r="C37" s="51" t="s">
        <v>145</v>
      </c>
      <c r="D37" s="8" t="s">
        <v>77</v>
      </c>
      <c r="E37" s="13" t="s">
        <v>146</v>
      </c>
      <c r="F37" s="40">
        <v>33</v>
      </c>
      <c r="G37" s="40">
        <v>142</v>
      </c>
      <c r="H37" s="30">
        <v>950</v>
      </c>
      <c r="I37" s="40">
        <v>2</v>
      </c>
      <c r="J37" s="147">
        <v>0.69473684210526321</v>
      </c>
      <c r="K37" s="118">
        <v>0.30526315789473679</v>
      </c>
      <c r="L37" s="135">
        <v>1775</v>
      </c>
      <c r="M37" s="123">
        <v>1775</v>
      </c>
      <c r="N37" s="91" t="s">
        <v>147</v>
      </c>
      <c r="O37" s="21">
        <v>2</v>
      </c>
      <c r="P37" s="123">
        <v>137075</v>
      </c>
      <c r="Q37" s="53">
        <v>95895</v>
      </c>
      <c r="R37" s="53">
        <v>41180</v>
      </c>
      <c r="S37" s="87"/>
      <c r="T37" s="13">
        <v>65</v>
      </c>
      <c r="U37" s="127" t="s">
        <v>148</v>
      </c>
      <c r="V37" s="127" t="s">
        <v>25</v>
      </c>
      <c r="W37" s="49">
        <v>42170</v>
      </c>
      <c r="X37" s="50">
        <v>42187</v>
      </c>
      <c r="Y37" s="50">
        <v>42213</v>
      </c>
      <c r="Z37" s="127"/>
      <c r="AA37" s="13"/>
      <c r="AB37" s="13">
        <v>3436.36</v>
      </c>
      <c r="AC37" s="16">
        <v>8</v>
      </c>
      <c r="AD37" s="16">
        <v>10</v>
      </c>
    </row>
    <row r="38" spans="1:30" x14ac:dyDescent="0.2">
      <c r="A38" s="8" t="s">
        <v>149</v>
      </c>
      <c r="B38" s="8" t="s">
        <v>150</v>
      </c>
      <c r="C38" s="8" t="s">
        <v>106</v>
      </c>
      <c r="D38" s="8" t="s">
        <v>101</v>
      </c>
      <c r="E38" s="38" t="s">
        <v>151</v>
      </c>
      <c r="F38" s="13">
        <v>44</v>
      </c>
      <c r="G38" s="13">
        <v>31</v>
      </c>
      <c r="H38" s="30">
        <v>950</v>
      </c>
      <c r="I38" s="40">
        <v>2</v>
      </c>
      <c r="J38" s="147">
        <v>0.69473684210526321</v>
      </c>
      <c r="K38" s="118">
        <v>0.30526315789473679</v>
      </c>
      <c r="L38" s="135">
        <v>0</v>
      </c>
      <c r="M38" s="27">
        <v>0</v>
      </c>
      <c r="N38" s="119" t="s">
        <v>152</v>
      </c>
      <c r="O38" s="40">
        <v>3</v>
      </c>
      <c r="P38" s="123">
        <v>30050</v>
      </c>
      <c r="Q38" s="123">
        <v>21060</v>
      </c>
      <c r="R38" s="123">
        <v>8990</v>
      </c>
      <c r="S38" s="87"/>
      <c r="T38" s="13">
        <v>10</v>
      </c>
      <c r="U38" s="127">
        <v>2047</v>
      </c>
      <c r="V38" s="127" t="s">
        <v>25</v>
      </c>
      <c r="W38" s="49">
        <v>42172</v>
      </c>
      <c r="X38" s="50">
        <v>42173</v>
      </c>
      <c r="Y38" s="50">
        <v>42173</v>
      </c>
      <c r="Z38" s="50">
        <v>42546</v>
      </c>
      <c r="AA38" s="13"/>
      <c r="AB38" s="13">
        <v>852.73</v>
      </c>
      <c r="AC38" s="16">
        <v>3</v>
      </c>
      <c r="AD38" s="16">
        <v>5</v>
      </c>
    </row>
    <row r="39" spans="1:30" x14ac:dyDescent="0.2">
      <c r="A39" s="8" t="s">
        <v>153</v>
      </c>
      <c r="B39" s="8" t="s">
        <v>27</v>
      </c>
      <c r="C39" s="8" t="s">
        <v>154</v>
      </c>
      <c r="D39" s="8" t="s">
        <v>155</v>
      </c>
      <c r="E39" s="38" t="s">
        <v>156</v>
      </c>
      <c r="F39" s="13">
        <v>36</v>
      </c>
      <c r="G39" s="13">
        <v>138</v>
      </c>
      <c r="H39" s="30">
        <v>950</v>
      </c>
      <c r="I39" s="40">
        <v>2</v>
      </c>
      <c r="J39" s="147">
        <v>0.69473684210526321</v>
      </c>
      <c r="K39" s="118">
        <v>0.30526315789473679</v>
      </c>
      <c r="L39" s="135">
        <v>7702</v>
      </c>
      <c r="M39" s="27">
        <v>7702</v>
      </c>
      <c r="N39" s="119" t="s">
        <v>152</v>
      </c>
      <c r="O39" s="40">
        <v>3</v>
      </c>
      <c r="P39" s="123">
        <v>139402</v>
      </c>
      <c r="Q39" s="123">
        <v>99382</v>
      </c>
      <c r="R39" s="123">
        <v>40020</v>
      </c>
      <c r="S39" s="87"/>
      <c r="T39" s="13">
        <v>45</v>
      </c>
      <c r="U39" s="127" t="s">
        <v>157</v>
      </c>
      <c r="V39" s="127" t="s">
        <v>158</v>
      </c>
      <c r="W39" s="49">
        <v>42186</v>
      </c>
      <c r="X39" s="50">
        <v>42195</v>
      </c>
      <c r="Y39" s="50">
        <v>42200</v>
      </c>
      <c r="Z39" s="50"/>
      <c r="AA39" s="13"/>
      <c r="AB39" s="13">
        <v>3458.71</v>
      </c>
      <c r="AC39" s="16">
        <v>12</v>
      </c>
      <c r="AD39" s="16">
        <v>18</v>
      </c>
    </row>
    <row r="40" spans="1:30" x14ac:dyDescent="0.2">
      <c r="A40" s="8" t="s">
        <v>110</v>
      </c>
      <c r="B40" s="8" t="s">
        <v>21</v>
      </c>
      <c r="C40" s="8" t="s">
        <v>159</v>
      </c>
      <c r="D40" s="8" t="s">
        <v>23</v>
      </c>
      <c r="E40" s="38" t="s">
        <v>160</v>
      </c>
      <c r="F40" s="13" t="s">
        <v>49</v>
      </c>
      <c r="G40" s="13">
        <v>50</v>
      </c>
      <c r="H40" s="30">
        <v>1698</v>
      </c>
      <c r="I40" s="40">
        <v>45</v>
      </c>
      <c r="J40" s="147">
        <v>0.56242638</v>
      </c>
      <c r="K40" s="118">
        <v>0.43757362</v>
      </c>
      <c r="L40" s="13">
        <v>550</v>
      </c>
      <c r="M40" s="27">
        <v>0</v>
      </c>
      <c r="N40" s="119" t="s">
        <v>161</v>
      </c>
      <c r="O40" s="40">
        <v>2.75</v>
      </c>
      <c r="P40" s="123">
        <v>85450</v>
      </c>
      <c r="Q40" s="123">
        <v>48300</v>
      </c>
      <c r="R40" s="123">
        <v>37150</v>
      </c>
      <c r="S40" s="87"/>
      <c r="T40" s="13">
        <v>50</v>
      </c>
      <c r="U40" s="127">
        <v>2011</v>
      </c>
      <c r="V40" s="127" t="s">
        <v>74</v>
      </c>
      <c r="W40" s="49"/>
      <c r="X40" s="50"/>
      <c r="Y40" s="50"/>
      <c r="Z40" s="50"/>
      <c r="AA40" s="13" t="s">
        <v>162</v>
      </c>
      <c r="AB40" s="13">
        <v>2250</v>
      </c>
      <c r="AC40" s="16">
        <v>4</v>
      </c>
      <c r="AD40" s="16">
        <v>5</v>
      </c>
    </row>
    <row r="41" spans="1:30" x14ac:dyDescent="0.2">
      <c r="A41" s="8" t="s">
        <v>163</v>
      </c>
      <c r="B41" s="8" t="s">
        <v>54</v>
      </c>
      <c r="C41" s="8" t="s">
        <v>60</v>
      </c>
      <c r="D41" s="8" t="s">
        <v>164</v>
      </c>
      <c r="E41" s="38" t="s">
        <v>165</v>
      </c>
      <c r="F41" s="13">
        <v>41</v>
      </c>
      <c r="G41" s="13">
        <v>52</v>
      </c>
      <c r="H41" s="30">
        <v>500</v>
      </c>
      <c r="I41" s="40">
        <v>6</v>
      </c>
      <c r="J41" s="147">
        <v>0.82</v>
      </c>
      <c r="K41" s="118">
        <v>0.18000000000000005</v>
      </c>
      <c r="L41" s="13">
        <v>0</v>
      </c>
      <c r="M41" s="27">
        <v>0</v>
      </c>
      <c r="N41" s="119" t="s">
        <v>166</v>
      </c>
      <c r="O41" s="40">
        <v>4</v>
      </c>
      <c r="P41" s="123">
        <v>26800</v>
      </c>
      <c r="Q41" s="123">
        <v>22120</v>
      </c>
      <c r="R41" s="123">
        <v>4680</v>
      </c>
      <c r="S41" s="87"/>
      <c r="T41" s="13">
        <v>13</v>
      </c>
      <c r="U41" s="127" t="s">
        <v>167</v>
      </c>
      <c r="V41" s="127" t="s">
        <v>74</v>
      </c>
      <c r="W41" s="49"/>
      <c r="X41" s="50"/>
      <c r="Y41" s="50"/>
      <c r="Z41" s="50"/>
      <c r="AA41" s="13"/>
      <c r="AB41" s="13">
        <v>790</v>
      </c>
      <c r="AC41" s="16">
        <v>4</v>
      </c>
      <c r="AD41" s="16">
        <v>3</v>
      </c>
    </row>
    <row r="42" spans="1:30" x14ac:dyDescent="0.2">
      <c r="A42" s="8" t="s">
        <v>168</v>
      </c>
      <c r="B42" s="51" t="s">
        <v>34</v>
      </c>
      <c r="C42" s="13" t="s">
        <v>169</v>
      </c>
      <c r="D42" s="8" t="s">
        <v>170</v>
      </c>
      <c r="E42" s="27" t="s">
        <v>171</v>
      </c>
      <c r="F42" s="40">
        <v>43</v>
      </c>
      <c r="G42" s="146">
        <v>100</v>
      </c>
      <c r="H42" s="30">
        <v>805</v>
      </c>
      <c r="I42" s="13">
        <v>2.8</v>
      </c>
      <c r="J42" s="27">
        <v>0.83229813664596275</v>
      </c>
      <c r="K42" s="40">
        <v>0.16770186335403725</v>
      </c>
      <c r="L42" s="40">
        <v>7565</v>
      </c>
      <c r="M42" s="123">
        <v>7565</v>
      </c>
      <c r="N42" s="123" t="s">
        <v>172</v>
      </c>
      <c r="O42" s="40">
        <v>2</v>
      </c>
      <c r="P42" s="123">
        <v>88465</v>
      </c>
      <c r="Q42" s="123">
        <v>74965</v>
      </c>
      <c r="R42" s="123">
        <v>13500</v>
      </c>
      <c r="S42" s="87"/>
      <c r="T42" s="13">
        <v>35</v>
      </c>
      <c r="U42" s="127" t="s">
        <v>173</v>
      </c>
      <c r="V42" s="127" t="s">
        <v>174</v>
      </c>
      <c r="W42" s="49">
        <v>42181</v>
      </c>
      <c r="X42" s="50">
        <v>42187</v>
      </c>
      <c r="Y42" s="50">
        <v>42199</v>
      </c>
      <c r="Z42" s="50">
        <v>42206</v>
      </c>
      <c r="AA42" s="13"/>
      <c r="AB42" s="13">
        <v>2705</v>
      </c>
      <c r="AC42" s="16">
        <v>28</v>
      </c>
      <c r="AD42" s="16">
        <v>32</v>
      </c>
    </row>
    <row r="43" spans="1:30" x14ac:dyDescent="0.2">
      <c r="A43" s="68" t="s">
        <v>175</v>
      </c>
      <c r="B43" s="68" t="s">
        <v>150</v>
      </c>
      <c r="C43" s="54" t="s">
        <v>176</v>
      </c>
      <c r="D43" s="163" t="s">
        <v>56</v>
      </c>
      <c r="E43" s="65" t="s">
        <v>177</v>
      </c>
      <c r="F43" s="164">
        <v>44</v>
      </c>
      <c r="G43" s="164">
        <v>29.63</v>
      </c>
      <c r="H43" s="54">
        <v>950</v>
      </c>
      <c r="I43" s="166">
        <v>2</v>
      </c>
      <c r="J43" s="167">
        <v>0.69473684210526321</v>
      </c>
      <c r="K43" s="21">
        <v>0.30526315789473679</v>
      </c>
      <c r="L43" s="168">
        <v>0</v>
      </c>
      <c r="M43" s="168">
        <v>0</v>
      </c>
      <c r="N43" s="113" t="s">
        <v>172</v>
      </c>
      <c r="O43" s="21">
        <v>8</v>
      </c>
      <c r="P43" s="123">
        <v>29748.5</v>
      </c>
      <c r="Q43" s="123">
        <v>21155.8</v>
      </c>
      <c r="R43" s="123">
        <v>8592.7000000000007</v>
      </c>
      <c r="S43" s="87"/>
      <c r="T43" s="13">
        <v>9</v>
      </c>
      <c r="U43" s="127">
        <v>4005</v>
      </c>
      <c r="V43" s="127" t="s">
        <v>25</v>
      </c>
      <c r="W43" s="49">
        <v>42177</v>
      </c>
      <c r="X43" s="50">
        <v>42185</v>
      </c>
      <c r="Y43" s="50">
        <v>42213</v>
      </c>
      <c r="Z43" s="50"/>
      <c r="AA43" s="13"/>
      <c r="AB43" s="13">
        <v>995</v>
      </c>
      <c r="AC43" s="16">
        <v>5</v>
      </c>
      <c r="AD43" s="16">
        <v>7</v>
      </c>
    </row>
    <row r="44" spans="1:30" x14ac:dyDescent="0.2">
      <c r="A44" s="8" t="s">
        <v>178</v>
      </c>
      <c r="B44" s="51" t="s">
        <v>34</v>
      </c>
      <c r="C44" s="13" t="s">
        <v>169</v>
      </c>
      <c r="D44" s="8" t="s">
        <v>56</v>
      </c>
      <c r="E44" s="38" t="s">
        <v>179</v>
      </c>
      <c r="F44" s="13">
        <v>41</v>
      </c>
      <c r="G44" s="13">
        <v>100</v>
      </c>
      <c r="H44" s="30">
        <v>950</v>
      </c>
      <c r="I44" s="40">
        <v>2</v>
      </c>
      <c r="J44" s="147">
        <v>0.69473684210526321</v>
      </c>
      <c r="K44" s="118">
        <v>0.30526315789473679</v>
      </c>
      <c r="L44" s="13">
        <v>851</v>
      </c>
      <c r="M44" s="27">
        <v>7565</v>
      </c>
      <c r="N44" s="119" t="s">
        <v>180</v>
      </c>
      <c r="O44" s="40">
        <v>2</v>
      </c>
      <c r="P44" s="123">
        <v>102965</v>
      </c>
      <c r="Q44" s="123">
        <v>73965</v>
      </c>
      <c r="R44" s="123">
        <v>29000</v>
      </c>
      <c r="S44" s="87"/>
      <c r="T44" s="13">
        <v>33</v>
      </c>
      <c r="U44" s="127" t="s">
        <v>181</v>
      </c>
      <c r="V44" s="127" t="s">
        <v>174</v>
      </c>
      <c r="W44" s="49">
        <v>42190</v>
      </c>
      <c r="X44" s="50">
        <v>42195</v>
      </c>
      <c r="Y44" s="50">
        <v>42199</v>
      </c>
      <c r="Z44" s="50">
        <v>42206</v>
      </c>
      <c r="AA44" s="13"/>
      <c r="AB44" s="13"/>
      <c r="AC44" s="16">
        <v>28</v>
      </c>
      <c r="AD44" s="16">
        <v>32</v>
      </c>
    </row>
    <row r="45" spans="1:30" x14ac:dyDescent="0.2">
      <c r="A45" s="8" t="s">
        <v>168</v>
      </c>
      <c r="B45" s="8" t="s">
        <v>34</v>
      </c>
      <c r="C45" s="8" t="s">
        <v>169</v>
      </c>
      <c r="D45" s="8" t="s">
        <v>170</v>
      </c>
      <c r="E45" s="38" t="s">
        <v>182</v>
      </c>
      <c r="F45" s="13">
        <v>43</v>
      </c>
      <c r="G45" s="13">
        <v>100</v>
      </c>
      <c r="H45" s="30">
        <v>805</v>
      </c>
      <c r="I45" s="40">
        <v>2.8</v>
      </c>
      <c r="J45" s="147"/>
      <c r="K45" s="147"/>
      <c r="L45" s="13"/>
      <c r="M45" s="27">
        <v>0</v>
      </c>
      <c r="N45" s="119" t="s">
        <v>183</v>
      </c>
      <c r="O45" s="40">
        <v>2</v>
      </c>
      <c r="P45" s="123">
        <v>80900</v>
      </c>
      <c r="Q45" s="123">
        <v>66400</v>
      </c>
      <c r="R45" s="123">
        <v>14500</v>
      </c>
      <c r="S45" s="87"/>
      <c r="T45" s="13">
        <v>37</v>
      </c>
      <c r="U45" s="127">
        <v>4023</v>
      </c>
      <c r="V45" s="127" t="s">
        <v>174</v>
      </c>
      <c r="W45" s="49">
        <v>42189</v>
      </c>
      <c r="X45" s="50">
        <v>42194</v>
      </c>
      <c r="Y45" s="50">
        <v>42199</v>
      </c>
      <c r="Z45" s="50">
        <v>42206</v>
      </c>
      <c r="AA45" s="13"/>
      <c r="AB45" s="13"/>
      <c r="AC45" s="16">
        <v>28</v>
      </c>
      <c r="AD45" s="16">
        <v>32</v>
      </c>
    </row>
    <row r="46" spans="1:30" x14ac:dyDescent="0.2">
      <c r="A46" s="8" t="s">
        <v>184</v>
      </c>
      <c r="B46" s="8" t="s">
        <v>54</v>
      </c>
      <c r="C46" s="8" t="s">
        <v>185</v>
      </c>
      <c r="D46" s="8" t="s">
        <v>56</v>
      </c>
      <c r="E46" s="38" t="s">
        <v>186</v>
      </c>
      <c r="F46" s="13">
        <v>33</v>
      </c>
      <c r="G46" s="13">
        <v>20</v>
      </c>
      <c r="H46" s="30">
        <v>950</v>
      </c>
      <c r="I46" s="40">
        <v>2</v>
      </c>
      <c r="J46" s="147">
        <v>0.76842105263157889</v>
      </c>
      <c r="K46" s="147">
        <v>0.23157894736842111</v>
      </c>
      <c r="L46" s="13">
        <v>0</v>
      </c>
      <c r="M46" s="27">
        <v>0</v>
      </c>
      <c r="N46" s="119" t="s">
        <v>187</v>
      </c>
      <c r="O46" s="40">
        <v>3</v>
      </c>
      <c r="P46" s="123">
        <v>15200</v>
      </c>
      <c r="Q46" s="123">
        <v>15200</v>
      </c>
      <c r="R46" s="123">
        <v>0</v>
      </c>
      <c r="S46" s="87"/>
      <c r="T46" s="13">
        <v>12</v>
      </c>
      <c r="U46" s="127">
        <v>4029</v>
      </c>
      <c r="V46" s="127" t="s">
        <v>74</v>
      </c>
      <c r="W46" s="49">
        <v>42195</v>
      </c>
      <c r="X46" s="50">
        <v>42195</v>
      </c>
      <c r="Y46" s="50">
        <v>42198</v>
      </c>
      <c r="Z46" s="50"/>
      <c r="AA46" s="13"/>
      <c r="AB46" s="13">
        <v>588</v>
      </c>
      <c r="AC46" s="16">
        <v>5</v>
      </c>
      <c r="AD46" s="16">
        <v>6</v>
      </c>
    </row>
    <row r="47" spans="1:30" x14ac:dyDescent="0.2">
      <c r="A47" s="8" t="s">
        <v>188</v>
      </c>
      <c r="B47" s="8" t="s">
        <v>34</v>
      </c>
      <c r="C47" s="8" t="s">
        <v>169</v>
      </c>
      <c r="D47" s="8" t="s">
        <v>56</v>
      </c>
      <c r="E47" s="38" t="s">
        <v>189</v>
      </c>
      <c r="F47" s="13">
        <v>41</v>
      </c>
      <c r="G47" s="13">
        <v>100</v>
      </c>
      <c r="H47" s="30">
        <v>950</v>
      </c>
      <c r="I47" s="40">
        <v>2</v>
      </c>
      <c r="J47" s="147">
        <v>0.69473684210526321</v>
      </c>
      <c r="K47" s="147">
        <v>0.30526315789473679</v>
      </c>
      <c r="L47" s="13">
        <v>0</v>
      </c>
      <c r="M47" s="27">
        <v>0</v>
      </c>
      <c r="N47" s="119" t="s">
        <v>190</v>
      </c>
      <c r="O47" s="40">
        <v>2</v>
      </c>
      <c r="P47" s="123">
        <v>95400</v>
      </c>
      <c r="Q47" s="123">
        <v>66400</v>
      </c>
      <c r="R47" s="123">
        <v>29000</v>
      </c>
      <c r="S47" s="87"/>
      <c r="T47" s="13">
        <v>33</v>
      </c>
      <c r="U47" s="127">
        <v>4024</v>
      </c>
      <c r="V47" s="127" t="s">
        <v>87</v>
      </c>
      <c r="W47" s="49">
        <v>42202</v>
      </c>
      <c r="X47" s="50">
        <v>42207</v>
      </c>
      <c r="Y47" s="50">
        <v>42213</v>
      </c>
      <c r="Z47" s="50">
        <v>42220</v>
      </c>
      <c r="AA47" s="13"/>
      <c r="AB47" s="13"/>
      <c r="AC47" s="16">
        <v>28</v>
      </c>
      <c r="AD47" s="16">
        <v>32</v>
      </c>
    </row>
    <row r="48" spans="1:30" x14ac:dyDescent="0.2">
      <c r="A48" s="8" t="s">
        <v>188</v>
      </c>
      <c r="B48" s="8" t="s">
        <v>34</v>
      </c>
      <c r="C48" s="8" t="s">
        <v>169</v>
      </c>
      <c r="D48" s="8" t="s">
        <v>170</v>
      </c>
      <c r="E48" s="38" t="s">
        <v>191</v>
      </c>
      <c r="F48" s="13">
        <v>43</v>
      </c>
      <c r="G48" s="13">
        <v>100</v>
      </c>
      <c r="H48" s="30">
        <v>805</v>
      </c>
      <c r="I48" s="40">
        <v>2.5</v>
      </c>
      <c r="J48" s="147">
        <v>0.81987577639751552</v>
      </c>
      <c r="K48" s="147">
        <v>0.18012422360248448</v>
      </c>
      <c r="L48" s="13">
        <v>0</v>
      </c>
      <c r="M48" s="27">
        <v>0</v>
      </c>
      <c r="N48" s="119" t="s">
        <v>190</v>
      </c>
      <c r="O48" s="40">
        <v>2</v>
      </c>
      <c r="P48" s="123">
        <v>80900</v>
      </c>
      <c r="Q48" s="123">
        <v>66400</v>
      </c>
      <c r="R48" s="123">
        <v>14500</v>
      </c>
      <c r="S48" s="87"/>
      <c r="T48" s="13">
        <v>32</v>
      </c>
      <c r="U48" s="127">
        <v>4025</v>
      </c>
      <c r="V48" s="127" t="s">
        <v>87</v>
      </c>
      <c r="W48" s="49">
        <v>42200</v>
      </c>
      <c r="X48" s="50">
        <v>42205</v>
      </c>
      <c r="Y48" s="50">
        <v>42213</v>
      </c>
      <c r="Z48" s="50">
        <v>42220</v>
      </c>
      <c r="AA48" s="13"/>
      <c r="AB48" s="13"/>
      <c r="AC48" s="16">
        <v>28</v>
      </c>
      <c r="AD48" s="16">
        <v>32</v>
      </c>
    </row>
    <row r="49" spans="1:40" ht="22.5" x14ac:dyDescent="0.2">
      <c r="A49" s="8" t="s">
        <v>192</v>
      </c>
      <c r="B49" s="8" t="s">
        <v>54</v>
      </c>
      <c r="C49" s="8" t="s">
        <v>193</v>
      </c>
      <c r="D49" s="8" t="s">
        <v>77</v>
      </c>
      <c r="E49" s="38" t="s">
        <v>194</v>
      </c>
      <c r="F49" s="13">
        <v>38</v>
      </c>
      <c r="G49" s="13">
        <v>50</v>
      </c>
      <c r="H49" s="30">
        <v>950</v>
      </c>
      <c r="I49" s="40">
        <v>2</v>
      </c>
      <c r="J49" s="147">
        <v>0.69473684210526321</v>
      </c>
      <c r="K49" s="147">
        <v>0.30526315789473679</v>
      </c>
      <c r="L49" s="13">
        <v>112</v>
      </c>
      <c r="M49" s="27">
        <v>1000</v>
      </c>
      <c r="N49" s="119" t="s">
        <v>190</v>
      </c>
      <c r="O49" s="40">
        <v>3</v>
      </c>
      <c r="P49" s="123">
        <v>49100</v>
      </c>
      <c r="Q49" s="123">
        <v>34600</v>
      </c>
      <c r="R49" s="123">
        <v>14500</v>
      </c>
      <c r="S49" s="87" t="s">
        <v>168</v>
      </c>
      <c r="T49" s="13">
        <v>22</v>
      </c>
      <c r="U49" s="127" t="s">
        <v>195</v>
      </c>
      <c r="V49" s="127" t="s">
        <v>74</v>
      </c>
      <c r="W49" s="49">
        <v>42202</v>
      </c>
      <c r="X49" s="50">
        <v>42243</v>
      </c>
      <c r="Y49" s="50">
        <v>42247</v>
      </c>
      <c r="Z49" s="50"/>
      <c r="AA49" s="161" t="s">
        <v>196</v>
      </c>
      <c r="AB49" s="13"/>
      <c r="AC49" s="16">
        <v>5</v>
      </c>
      <c r="AD49" s="16">
        <v>7</v>
      </c>
    </row>
    <row r="50" spans="1:40" x14ac:dyDescent="0.2">
      <c r="A50" s="8" t="s">
        <v>178</v>
      </c>
      <c r="B50" s="8" t="s">
        <v>34</v>
      </c>
      <c r="C50" s="8" t="s">
        <v>169</v>
      </c>
      <c r="D50" s="8" t="s">
        <v>56</v>
      </c>
      <c r="E50" s="38" t="s">
        <v>197</v>
      </c>
      <c r="F50" s="13">
        <v>41</v>
      </c>
      <c r="G50" s="13">
        <v>135</v>
      </c>
      <c r="H50" s="30">
        <v>950</v>
      </c>
      <c r="I50" s="40">
        <v>2</v>
      </c>
      <c r="J50" s="147">
        <v>0.69473684210526321</v>
      </c>
      <c r="K50" s="147">
        <v>0.30526315789473679</v>
      </c>
      <c r="L50" s="13">
        <v>0</v>
      </c>
      <c r="M50" s="27">
        <v>0</v>
      </c>
      <c r="N50" s="119" t="s">
        <v>198</v>
      </c>
      <c r="O50" s="40">
        <v>0</v>
      </c>
      <c r="P50" s="123">
        <v>128250</v>
      </c>
      <c r="Q50" s="123">
        <v>89100</v>
      </c>
      <c r="R50" s="123">
        <v>39150</v>
      </c>
      <c r="S50" s="87"/>
      <c r="T50" s="13">
        <v>45</v>
      </c>
      <c r="U50" s="127">
        <v>4056</v>
      </c>
      <c r="V50" s="127" t="s">
        <v>87</v>
      </c>
      <c r="W50" s="49">
        <v>42207</v>
      </c>
      <c r="X50" s="50">
        <v>42218</v>
      </c>
      <c r="Y50" s="50">
        <v>42220</v>
      </c>
      <c r="Z50" s="50">
        <v>42227</v>
      </c>
      <c r="AA50" s="13"/>
      <c r="AB50" s="13">
        <v>3150</v>
      </c>
      <c r="AC50" s="16">
        <v>28</v>
      </c>
      <c r="AD50" s="16">
        <v>32</v>
      </c>
    </row>
    <row r="51" spans="1:40" x14ac:dyDescent="0.2">
      <c r="A51" s="8" t="s">
        <v>178</v>
      </c>
      <c r="B51" s="8" t="s">
        <v>34</v>
      </c>
      <c r="C51" s="8" t="s">
        <v>169</v>
      </c>
      <c r="D51" s="8" t="s">
        <v>170</v>
      </c>
      <c r="E51" s="38" t="s">
        <v>199</v>
      </c>
      <c r="F51" s="13">
        <v>43</v>
      </c>
      <c r="G51" s="13">
        <v>35</v>
      </c>
      <c r="H51" s="30">
        <v>805</v>
      </c>
      <c r="I51" s="40">
        <v>2.85</v>
      </c>
      <c r="J51" s="147">
        <v>0.81987577639751552</v>
      </c>
      <c r="K51" s="147">
        <v>0.18012422360248448</v>
      </c>
      <c r="L51" s="13">
        <v>0</v>
      </c>
      <c r="M51" s="27">
        <v>0</v>
      </c>
      <c r="N51" s="119" t="s">
        <v>198</v>
      </c>
      <c r="O51" s="40">
        <v>0</v>
      </c>
      <c r="P51" s="123">
        <v>28175</v>
      </c>
      <c r="Q51" s="123">
        <v>23100</v>
      </c>
      <c r="R51" s="123">
        <v>5075</v>
      </c>
      <c r="S51" s="87"/>
      <c r="T51" s="13">
        <v>12</v>
      </c>
      <c r="U51" s="127">
        <v>4057</v>
      </c>
      <c r="V51" s="127" t="s">
        <v>87</v>
      </c>
      <c r="W51" s="49">
        <v>42208</v>
      </c>
      <c r="X51" s="50">
        <v>42209</v>
      </c>
      <c r="Y51" s="50">
        <v>42213</v>
      </c>
      <c r="Z51" s="50">
        <v>42248</v>
      </c>
      <c r="AA51" s="13"/>
      <c r="AB51" s="13">
        <v>900</v>
      </c>
      <c r="AC51" s="16">
        <v>28</v>
      </c>
      <c r="AD51" s="16">
        <v>32</v>
      </c>
    </row>
    <row r="52" spans="1:40" x14ac:dyDescent="0.2">
      <c r="A52" s="8" t="s">
        <v>200</v>
      </c>
      <c r="B52" s="8" t="s">
        <v>153</v>
      </c>
      <c r="C52" s="8" t="s">
        <v>201</v>
      </c>
      <c r="D52" s="8" t="s">
        <v>155</v>
      </c>
      <c r="E52" s="38" t="s">
        <v>202</v>
      </c>
      <c r="F52" s="13">
        <v>36</v>
      </c>
      <c r="G52" s="13">
        <v>53</v>
      </c>
      <c r="H52" s="30">
        <v>950</v>
      </c>
      <c r="I52" s="40">
        <v>2</v>
      </c>
      <c r="J52" s="147">
        <v>0.69473684210526321</v>
      </c>
      <c r="K52" s="147">
        <v>0.30526315789473679</v>
      </c>
      <c r="L52" s="13">
        <v>0</v>
      </c>
      <c r="M52" s="27">
        <v>0</v>
      </c>
      <c r="N52" s="119">
        <v>42215</v>
      </c>
      <c r="O52" s="40">
        <v>2</v>
      </c>
      <c r="P52" s="123">
        <v>50750</v>
      </c>
      <c r="Q52" s="123">
        <v>35380</v>
      </c>
      <c r="R52" s="123">
        <v>15370</v>
      </c>
      <c r="S52" s="87"/>
      <c r="T52" s="13">
        <v>17</v>
      </c>
      <c r="U52" s="127">
        <v>4068</v>
      </c>
      <c r="V52" s="127" t="s">
        <v>25</v>
      </c>
      <c r="W52" s="49">
        <v>42216</v>
      </c>
      <c r="X52" s="50">
        <v>42217</v>
      </c>
      <c r="Y52" s="50">
        <v>42219</v>
      </c>
      <c r="Z52" s="50">
        <v>42335</v>
      </c>
      <c r="AA52" s="13"/>
      <c r="AB52" s="13">
        <v>1355</v>
      </c>
      <c r="AC52" s="57">
        <f>AF52-AD52</f>
        <v>7.7909999999999986</v>
      </c>
      <c r="AD52" s="57">
        <f>AF52*0.51</f>
        <v>8.109</v>
      </c>
      <c r="AE52" s="17">
        <f>G52/20</f>
        <v>2.65</v>
      </c>
      <c r="AF52" s="17">
        <f>AE52*6</f>
        <v>15.899999999999999</v>
      </c>
    </row>
    <row r="53" spans="1:40" x14ac:dyDescent="0.2">
      <c r="A53" s="8" t="s">
        <v>139</v>
      </c>
      <c r="B53" s="8" t="s">
        <v>140</v>
      </c>
      <c r="C53" s="8" t="s">
        <v>141</v>
      </c>
      <c r="D53" s="8" t="s">
        <v>56</v>
      </c>
      <c r="E53" s="38" t="s">
        <v>203</v>
      </c>
      <c r="F53" s="13">
        <v>44</v>
      </c>
      <c r="G53" s="13">
        <v>19</v>
      </c>
      <c r="H53" s="30">
        <v>950</v>
      </c>
      <c r="I53" s="40">
        <v>2</v>
      </c>
      <c r="J53" s="147">
        <v>0.69473684210526321</v>
      </c>
      <c r="K53" s="147">
        <v>0.30526315789473679</v>
      </c>
      <c r="L53" s="13">
        <v>0</v>
      </c>
      <c r="M53" s="27">
        <v>0</v>
      </c>
      <c r="N53" s="119" t="s">
        <v>204</v>
      </c>
      <c r="O53" s="40">
        <v>4</v>
      </c>
      <c r="P53" s="123">
        <v>18850</v>
      </c>
      <c r="Q53" s="123">
        <v>13340</v>
      </c>
      <c r="R53" s="123">
        <v>5510</v>
      </c>
      <c r="S53" s="8"/>
      <c r="T53" s="13">
        <v>6</v>
      </c>
      <c r="U53" s="127">
        <v>4038</v>
      </c>
      <c r="V53" s="127" t="s">
        <v>25</v>
      </c>
      <c r="W53" s="49">
        <v>42244</v>
      </c>
      <c r="X53" s="50">
        <v>42249</v>
      </c>
      <c r="Y53" s="50">
        <v>42623</v>
      </c>
      <c r="Z53" s="50">
        <v>42384</v>
      </c>
      <c r="AA53" s="13"/>
      <c r="AB53" s="13">
        <v>610</v>
      </c>
      <c r="AC53" s="57">
        <f t="shared" ref="AC53:AC108" si="1">AF53-AD53</f>
        <v>2.7929999999999997</v>
      </c>
      <c r="AD53" s="57">
        <f t="shared" ref="AD53:AD109" si="2">AF53*0.51</f>
        <v>2.9069999999999996</v>
      </c>
      <c r="AE53" s="17">
        <f t="shared" ref="AE53:AE108" si="3">G53/20</f>
        <v>0.95</v>
      </c>
      <c r="AF53" s="17">
        <f t="shared" ref="AF53:AF108" si="4">AE53*6</f>
        <v>5.6999999999999993</v>
      </c>
    </row>
    <row r="54" spans="1:40" x14ac:dyDescent="0.2">
      <c r="A54" s="8" t="s">
        <v>205</v>
      </c>
      <c r="B54" s="8" t="s">
        <v>140</v>
      </c>
      <c r="C54" s="8" t="s">
        <v>206</v>
      </c>
      <c r="D54" s="8" t="s">
        <v>56</v>
      </c>
      <c r="E54" s="38" t="s">
        <v>207</v>
      </c>
      <c r="F54" s="13">
        <v>44</v>
      </c>
      <c r="G54" s="13">
        <v>10</v>
      </c>
      <c r="H54" s="30">
        <v>950</v>
      </c>
      <c r="I54" s="40">
        <v>2</v>
      </c>
      <c r="J54" s="147">
        <v>0.69473684210526321</v>
      </c>
      <c r="K54" s="147">
        <v>0.30526315789473679</v>
      </c>
      <c r="L54" s="13">
        <v>0</v>
      </c>
      <c r="M54" s="27">
        <v>0</v>
      </c>
      <c r="N54" s="119" t="s">
        <v>208</v>
      </c>
      <c r="O54" s="40">
        <v>1</v>
      </c>
      <c r="P54" s="123">
        <v>9700</v>
      </c>
      <c r="Q54" s="123">
        <v>6800</v>
      </c>
      <c r="R54" s="123">
        <v>2900</v>
      </c>
      <c r="S54" s="87"/>
      <c r="T54" s="13">
        <v>3</v>
      </c>
      <c r="U54" s="127">
        <v>4039</v>
      </c>
      <c r="V54" s="127" t="s">
        <v>25</v>
      </c>
      <c r="W54" s="49">
        <v>42250</v>
      </c>
      <c r="X54" s="50">
        <v>42260</v>
      </c>
      <c r="Y54" s="50"/>
      <c r="Z54" s="50"/>
      <c r="AA54" s="13"/>
      <c r="AB54" s="13">
        <v>265</v>
      </c>
      <c r="AC54" s="57">
        <f t="shared" si="1"/>
        <v>1.47</v>
      </c>
      <c r="AD54" s="57">
        <f t="shared" si="2"/>
        <v>1.53</v>
      </c>
      <c r="AE54" s="17">
        <f t="shared" si="3"/>
        <v>0.5</v>
      </c>
      <c r="AF54" s="17">
        <f t="shared" si="4"/>
        <v>3</v>
      </c>
    </row>
    <row r="55" spans="1:40" x14ac:dyDescent="0.2">
      <c r="A55" s="8" t="s">
        <v>205</v>
      </c>
      <c r="B55" s="8" t="s">
        <v>140</v>
      </c>
      <c r="C55" s="8" t="s">
        <v>206</v>
      </c>
      <c r="D55" s="8" t="s">
        <v>170</v>
      </c>
      <c r="E55" s="38" t="s">
        <v>209</v>
      </c>
      <c r="F55" s="13">
        <v>44</v>
      </c>
      <c r="G55" s="13">
        <v>10</v>
      </c>
      <c r="H55" s="30">
        <v>805</v>
      </c>
      <c r="I55" s="40">
        <v>2</v>
      </c>
      <c r="J55" s="147">
        <v>0.81987577639751552</v>
      </c>
      <c r="K55" s="147">
        <v>0.18012422360248448</v>
      </c>
      <c r="L55" s="13">
        <v>0</v>
      </c>
      <c r="M55" s="27">
        <v>0</v>
      </c>
      <c r="N55" s="119" t="s">
        <v>208</v>
      </c>
      <c r="O55" s="40">
        <v>1</v>
      </c>
      <c r="P55" s="123">
        <v>8250</v>
      </c>
      <c r="Q55" s="123">
        <v>6800</v>
      </c>
      <c r="R55" s="123">
        <v>1450</v>
      </c>
      <c r="S55" s="169"/>
      <c r="T55" s="13">
        <v>3</v>
      </c>
      <c r="U55" s="127">
        <v>4070</v>
      </c>
      <c r="V55" s="127" t="s">
        <v>25</v>
      </c>
      <c r="W55" s="49">
        <v>42250</v>
      </c>
      <c r="X55" s="50">
        <v>42250</v>
      </c>
      <c r="Y55" s="50"/>
      <c r="Z55" s="50"/>
      <c r="AA55" s="13"/>
      <c r="AB55" s="13">
        <v>265</v>
      </c>
      <c r="AC55" s="57">
        <f t="shared" si="1"/>
        <v>1.47</v>
      </c>
      <c r="AD55" s="57">
        <f t="shared" si="2"/>
        <v>1.53</v>
      </c>
      <c r="AE55" s="17">
        <f t="shared" si="3"/>
        <v>0.5</v>
      </c>
      <c r="AF55" s="17">
        <f t="shared" si="4"/>
        <v>3</v>
      </c>
    </row>
    <row r="56" spans="1:40" x14ac:dyDescent="0.2">
      <c r="A56" s="8" t="s">
        <v>210</v>
      </c>
      <c r="B56" s="8" t="s">
        <v>34</v>
      </c>
      <c r="C56" s="8" t="s">
        <v>35</v>
      </c>
      <c r="D56" s="8" t="s">
        <v>84</v>
      </c>
      <c r="E56" s="38" t="s">
        <v>211</v>
      </c>
      <c r="F56" s="13">
        <v>41</v>
      </c>
      <c r="G56" s="13">
        <v>160</v>
      </c>
      <c r="H56" s="30">
        <v>950</v>
      </c>
      <c r="I56" s="40">
        <v>2</v>
      </c>
      <c r="J56" s="147">
        <v>0.69473684210526321</v>
      </c>
      <c r="K56" s="147">
        <v>0.30526315789473679</v>
      </c>
      <c r="L56" s="13">
        <v>0</v>
      </c>
      <c r="M56" s="27">
        <v>0</v>
      </c>
      <c r="N56" s="119" t="s">
        <v>208</v>
      </c>
      <c r="O56" s="40">
        <v>3</v>
      </c>
      <c r="P56" s="123">
        <v>152600</v>
      </c>
      <c r="Q56" s="123">
        <v>106200</v>
      </c>
      <c r="R56" s="123">
        <v>46400</v>
      </c>
      <c r="S56" s="87"/>
      <c r="T56" s="13">
        <v>53</v>
      </c>
      <c r="U56" s="127">
        <v>4091</v>
      </c>
      <c r="V56" s="127" t="s">
        <v>174</v>
      </c>
      <c r="W56" s="49">
        <v>42229</v>
      </c>
      <c r="X56" s="50">
        <v>42237</v>
      </c>
      <c r="Y56" s="50">
        <v>42241</v>
      </c>
      <c r="Z56" s="50">
        <v>42248</v>
      </c>
      <c r="AA56" s="13"/>
      <c r="AB56" s="13">
        <v>3830</v>
      </c>
      <c r="AC56" s="57">
        <f t="shared" si="1"/>
        <v>23.52</v>
      </c>
      <c r="AD56" s="57">
        <f t="shared" si="2"/>
        <v>24.48</v>
      </c>
      <c r="AE56" s="17">
        <f t="shared" si="3"/>
        <v>8</v>
      </c>
      <c r="AF56" s="17">
        <f t="shared" si="4"/>
        <v>48</v>
      </c>
    </row>
    <row r="57" spans="1:40" x14ac:dyDescent="0.2">
      <c r="A57" s="8" t="s">
        <v>212</v>
      </c>
      <c r="B57" s="8" t="s">
        <v>213</v>
      </c>
      <c r="C57" s="8" t="s">
        <v>201</v>
      </c>
      <c r="D57" s="8" t="s">
        <v>56</v>
      </c>
      <c r="E57" s="38" t="s">
        <v>214</v>
      </c>
      <c r="F57" s="13">
        <v>40</v>
      </c>
      <c r="G57" s="13">
        <v>50</v>
      </c>
      <c r="H57" s="30">
        <v>950</v>
      </c>
      <c r="I57" s="40">
        <v>2</v>
      </c>
      <c r="J57" s="147">
        <v>0.69473684210526321</v>
      </c>
      <c r="K57" s="147">
        <v>0.30526315789473679</v>
      </c>
      <c r="L57" s="13">
        <v>0</v>
      </c>
      <c r="M57" s="27">
        <v>0</v>
      </c>
      <c r="N57" s="119" t="s">
        <v>208</v>
      </c>
      <c r="O57" s="40">
        <v>1</v>
      </c>
      <c r="P57" s="123">
        <v>47700</v>
      </c>
      <c r="Q57" s="123">
        <v>33200</v>
      </c>
      <c r="R57" s="123">
        <v>14500</v>
      </c>
      <c r="S57" s="87"/>
      <c r="T57" s="13">
        <v>16</v>
      </c>
      <c r="U57" s="127">
        <v>4090</v>
      </c>
      <c r="V57" s="127" t="s">
        <v>25</v>
      </c>
      <c r="W57" s="49">
        <v>42225</v>
      </c>
      <c r="X57" s="50">
        <v>42227</v>
      </c>
      <c r="Y57" s="50">
        <v>42233</v>
      </c>
      <c r="Z57" s="50"/>
      <c r="AA57" s="13"/>
      <c r="AB57" s="13">
        <v>1160</v>
      </c>
      <c r="AC57" s="57">
        <f t="shared" si="1"/>
        <v>7.35</v>
      </c>
      <c r="AD57" s="57">
        <f t="shared" si="2"/>
        <v>7.65</v>
      </c>
      <c r="AE57" s="17">
        <f t="shared" si="3"/>
        <v>2.5</v>
      </c>
      <c r="AF57" s="17">
        <f t="shared" si="4"/>
        <v>15</v>
      </c>
    </row>
    <row r="58" spans="1:40" x14ac:dyDescent="0.2">
      <c r="A58" s="8" t="s">
        <v>215</v>
      </c>
      <c r="B58" s="8" t="s">
        <v>42</v>
      </c>
      <c r="C58" s="8" t="s">
        <v>216</v>
      </c>
      <c r="D58" s="8" t="s">
        <v>217</v>
      </c>
      <c r="E58" s="38" t="s">
        <v>218</v>
      </c>
      <c r="F58" s="13" t="s">
        <v>121</v>
      </c>
      <c r="G58" s="13">
        <v>200</v>
      </c>
      <c r="H58" s="30">
        <v>700</v>
      </c>
      <c r="I58" s="40">
        <v>2</v>
      </c>
      <c r="J58" s="147">
        <v>1</v>
      </c>
      <c r="K58" s="147">
        <v>0</v>
      </c>
      <c r="L58" s="13">
        <v>0</v>
      </c>
      <c r="M58" s="27">
        <v>0</v>
      </c>
      <c r="N58" s="119" t="s">
        <v>219</v>
      </c>
      <c r="O58" s="40">
        <v>3</v>
      </c>
      <c r="P58" s="123">
        <v>140600</v>
      </c>
      <c r="Q58" s="123">
        <v>140600</v>
      </c>
      <c r="R58" s="123">
        <v>0</v>
      </c>
      <c r="S58" s="87"/>
      <c r="T58" s="13">
        <v>40</v>
      </c>
      <c r="U58" s="127">
        <v>4077</v>
      </c>
      <c r="V58" s="127" t="s">
        <v>25</v>
      </c>
      <c r="W58" s="49">
        <v>42604</v>
      </c>
      <c r="X58" s="50">
        <v>42614</v>
      </c>
      <c r="Y58" s="50">
        <v>42618</v>
      </c>
      <c r="Z58" s="50"/>
      <c r="AA58" s="13"/>
      <c r="AB58" s="13">
        <v>3560</v>
      </c>
      <c r="AC58" s="57">
        <f t="shared" si="1"/>
        <v>29.4</v>
      </c>
      <c r="AD58" s="57">
        <f t="shared" si="2"/>
        <v>30.6</v>
      </c>
      <c r="AE58" s="17">
        <f t="shared" si="3"/>
        <v>10</v>
      </c>
      <c r="AF58" s="17">
        <f t="shared" si="4"/>
        <v>60</v>
      </c>
    </row>
    <row r="59" spans="1:40" x14ac:dyDescent="0.2">
      <c r="A59" s="8" t="s">
        <v>210</v>
      </c>
      <c r="B59" s="8" t="s">
        <v>34</v>
      </c>
      <c r="C59" s="8" t="s">
        <v>220</v>
      </c>
      <c r="D59" s="8" t="s">
        <v>56</v>
      </c>
      <c r="E59" s="38" t="s">
        <v>221</v>
      </c>
      <c r="F59" s="13">
        <v>41</v>
      </c>
      <c r="G59" s="13">
        <v>80</v>
      </c>
      <c r="H59" s="30">
        <v>950</v>
      </c>
      <c r="I59" s="40">
        <v>2</v>
      </c>
      <c r="J59" s="147">
        <v>0.76842105263157889</v>
      </c>
      <c r="K59" s="147">
        <v>0.23157894736842111</v>
      </c>
      <c r="L59" s="13">
        <v>0</v>
      </c>
      <c r="M59" s="27">
        <v>0</v>
      </c>
      <c r="N59" s="119" t="s">
        <v>222</v>
      </c>
      <c r="O59" s="40">
        <v>0</v>
      </c>
      <c r="P59" s="123">
        <v>76000</v>
      </c>
      <c r="Q59" s="123">
        <v>58400</v>
      </c>
      <c r="R59" s="123">
        <v>17600</v>
      </c>
      <c r="S59" s="87"/>
      <c r="T59" s="13">
        <v>26</v>
      </c>
      <c r="U59" s="127">
        <v>4043</v>
      </c>
      <c r="V59" s="127" t="s">
        <v>174</v>
      </c>
      <c r="W59" s="49">
        <v>42243</v>
      </c>
      <c r="X59" s="50">
        <v>42245</v>
      </c>
      <c r="Y59" s="50">
        <v>42248</v>
      </c>
      <c r="Z59" s="50">
        <v>42255</v>
      </c>
      <c r="AA59" s="13"/>
      <c r="AB59" s="13">
        <v>1820</v>
      </c>
      <c r="AC59" s="57">
        <f t="shared" si="1"/>
        <v>11.76</v>
      </c>
      <c r="AD59" s="57">
        <f t="shared" si="2"/>
        <v>12.24</v>
      </c>
      <c r="AE59" s="17">
        <f t="shared" si="3"/>
        <v>4</v>
      </c>
      <c r="AF59" s="17">
        <f t="shared" si="4"/>
        <v>24</v>
      </c>
    </row>
    <row r="60" spans="1:40" x14ac:dyDescent="0.2">
      <c r="A60" s="8" t="s">
        <v>223</v>
      </c>
      <c r="B60" s="8" t="s">
        <v>224</v>
      </c>
      <c r="C60" s="59" t="s">
        <v>225</v>
      </c>
      <c r="D60" s="59" t="s">
        <v>56</v>
      </c>
      <c r="E60" s="58" t="s">
        <v>226</v>
      </c>
      <c r="F60" s="60">
        <v>45</v>
      </c>
      <c r="G60" s="60">
        <v>100</v>
      </c>
      <c r="H60" s="191">
        <v>950</v>
      </c>
      <c r="I60" s="171">
        <v>2</v>
      </c>
      <c r="J60" s="172">
        <v>0.69473684210526321</v>
      </c>
      <c r="K60" s="172">
        <v>0.30526315789473679</v>
      </c>
      <c r="L60" s="60">
        <v>4979</v>
      </c>
      <c r="M60" s="170">
        <v>4979</v>
      </c>
      <c r="N60" s="173" t="s">
        <v>227</v>
      </c>
      <c r="O60" s="171">
        <v>0</v>
      </c>
      <c r="P60" s="174">
        <v>99979</v>
      </c>
      <c r="Q60" s="123">
        <v>70979</v>
      </c>
      <c r="R60" s="123">
        <v>29000</v>
      </c>
      <c r="S60" s="87"/>
      <c r="T60" s="13">
        <v>32</v>
      </c>
      <c r="U60" s="175" t="s">
        <v>228</v>
      </c>
      <c r="V60" s="127" t="s">
        <v>40</v>
      </c>
      <c r="W60" s="49"/>
      <c r="X60" s="50"/>
      <c r="Y60" s="50"/>
      <c r="Z60" s="50"/>
      <c r="AA60" s="13"/>
      <c r="AB60" s="13">
        <v>2400</v>
      </c>
      <c r="AC60" s="57">
        <f t="shared" si="1"/>
        <v>14.7</v>
      </c>
      <c r="AD60" s="57">
        <f t="shared" si="2"/>
        <v>15.3</v>
      </c>
      <c r="AE60" s="17">
        <f t="shared" si="3"/>
        <v>5</v>
      </c>
      <c r="AF60" s="17">
        <f t="shared" si="4"/>
        <v>30</v>
      </c>
    </row>
    <row r="61" spans="1:40" x14ac:dyDescent="0.2">
      <c r="A61" s="59" t="s">
        <v>110</v>
      </c>
      <c r="B61" s="59" t="s">
        <v>21</v>
      </c>
      <c r="C61" s="59" t="s">
        <v>159</v>
      </c>
      <c r="D61" s="59" t="s">
        <v>23</v>
      </c>
      <c r="E61" s="58" t="s">
        <v>229</v>
      </c>
      <c r="F61" s="60" t="s">
        <v>92</v>
      </c>
      <c r="G61" s="60">
        <v>50</v>
      </c>
      <c r="H61" s="191">
        <v>1698</v>
      </c>
      <c r="I61" s="171">
        <v>45</v>
      </c>
      <c r="J61" s="172">
        <v>0.56242638</v>
      </c>
      <c r="K61" s="172">
        <v>0.43757362</v>
      </c>
      <c r="L61" s="60">
        <v>550</v>
      </c>
      <c r="M61" s="170">
        <v>0</v>
      </c>
      <c r="N61" s="173" t="s">
        <v>230</v>
      </c>
      <c r="O61" s="171">
        <v>2.75</v>
      </c>
      <c r="P61" s="174">
        <v>85450</v>
      </c>
      <c r="Q61" s="174">
        <v>48300</v>
      </c>
      <c r="R61" s="174">
        <v>37150</v>
      </c>
      <c r="S61" s="87"/>
      <c r="T61" s="60">
        <v>50</v>
      </c>
      <c r="U61" s="175">
        <v>2011</v>
      </c>
      <c r="V61" s="127" t="s">
        <v>25</v>
      </c>
      <c r="W61" s="49">
        <v>42604</v>
      </c>
      <c r="X61" s="50">
        <v>42610</v>
      </c>
      <c r="Y61" s="50">
        <v>42612</v>
      </c>
      <c r="Z61" s="50"/>
      <c r="AA61" s="13"/>
      <c r="AB61" s="13">
        <v>2250</v>
      </c>
      <c r="AC61" s="57">
        <f t="shared" si="1"/>
        <v>7.35</v>
      </c>
      <c r="AD61" s="57">
        <f t="shared" si="2"/>
        <v>7.65</v>
      </c>
      <c r="AE61" s="17">
        <f t="shared" si="3"/>
        <v>2.5</v>
      </c>
      <c r="AF61" s="17">
        <f t="shared" si="4"/>
        <v>15</v>
      </c>
    </row>
    <row r="62" spans="1:40" x14ac:dyDescent="0.2">
      <c r="A62" s="8" t="s">
        <v>212</v>
      </c>
      <c r="B62" s="8" t="s">
        <v>213</v>
      </c>
      <c r="C62" s="8" t="s">
        <v>201</v>
      </c>
      <c r="D62" s="8" t="s">
        <v>56</v>
      </c>
      <c r="E62" s="38" t="s">
        <v>231</v>
      </c>
      <c r="F62" s="13">
        <v>40</v>
      </c>
      <c r="G62" s="13">
        <v>15</v>
      </c>
      <c r="H62" s="30">
        <v>950</v>
      </c>
      <c r="I62" s="40">
        <v>2</v>
      </c>
      <c r="J62" s="147">
        <v>0.69473684210526321</v>
      </c>
      <c r="K62" s="147">
        <v>0.30526315789473679</v>
      </c>
      <c r="L62" s="13">
        <v>0</v>
      </c>
      <c r="M62" s="27">
        <v>0</v>
      </c>
      <c r="N62" s="119" t="s">
        <v>232</v>
      </c>
      <c r="O62" s="40">
        <v>3</v>
      </c>
      <c r="P62" s="123">
        <v>14850</v>
      </c>
      <c r="Q62" s="174">
        <v>10500</v>
      </c>
      <c r="R62" s="123">
        <v>4350</v>
      </c>
      <c r="S62" s="8"/>
      <c r="T62" s="60">
        <v>5</v>
      </c>
      <c r="U62" s="13">
        <v>4100</v>
      </c>
      <c r="V62" s="127" t="s">
        <v>25</v>
      </c>
      <c r="W62" s="49"/>
      <c r="X62" s="50"/>
      <c r="Y62" s="50"/>
      <c r="Z62" s="50"/>
      <c r="AA62" s="13"/>
      <c r="AB62" s="13">
        <v>470</v>
      </c>
      <c r="AC62" s="57">
        <f t="shared" si="1"/>
        <v>2.2050000000000001</v>
      </c>
      <c r="AD62" s="57">
        <f t="shared" si="2"/>
        <v>2.2949999999999999</v>
      </c>
      <c r="AE62" s="17">
        <f t="shared" si="3"/>
        <v>0.75</v>
      </c>
      <c r="AF62" s="17">
        <f t="shared" si="4"/>
        <v>4.5</v>
      </c>
    </row>
    <row r="63" spans="1:40" x14ac:dyDescent="0.2">
      <c r="A63" s="61" t="s">
        <v>233</v>
      </c>
      <c r="B63" s="61" t="s">
        <v>34</v>
      </c>
      <c r="C63" s="61" t="s">
        <v>234</v>
      </c>
      <c r="D63" s="61" t="s">
        <v>170</v>
      </c>
      <c r="E63" s="70" t="s">
        <v>235</v>
      </c>
      <c r="F63" s="65">
        <v>41</v>
      </c>
      <c r="G63" s="65">
        <v>50</v>
      </c>
      <c r="H63" s="54">
        <v>805</v>
      </c>
      <c r="I63" s="164">
        <v>2.5</v>
      </c>
      <c r="J63" s="165">
        <v>0.81987577639751552</v>
      </c>
      <c r="K63" s="165">
        <v>0.18012422360248448</v>
      </c>
      <c r="L63" s="65">
        <v>0</v>
      </c>
      <c r="M63" s="71">
        <v>0</v>
      </c>
      <c r="N63" s="176" t="s">
        <v>232</v>
      </c>
      <c r="O63" s="164">
        <v>3</v>
      </c>
      <c r="P63" s="123">
        <v>40850</v>
      </c>
      <c r="Q63" s="123">
        <v>33600</v>
      </c>
      <c r="R63" s="123">
        <v>7250</v>
      </c>
      <c r="S63" s="87"/>
      <c r="T63" s="65">
        <v>17</v>
      </c>
      <c r="U63" s="177">
        <v>4045</v>
      </c>
      <c r="V63" s="127" t="s">
        <v>87</v>
      </c>
      <c r="W63" s="49">
        <v>42248</v>
      </c>
      <c r="X63" s="50">
        <v>42250</v>
      </c>
      <c r="Y63" s="50">
        <v>42255</v>
      </c>
      <c r="Z63" s="50">
        <v>42269</v>
      </c>
      <c r="AA63" s="13" t="s">
        <v>236</v>
      </c>
      <c r="AB63" s="13">
        <v>1395</v>
      </c>
      <c r="AC63" s="57">
        <f t="shared" si="1"/>
        <v>7.35</v>
      </c>
      <c r="AD63" s="57">
        <f t="shared" si="2"/>
        <v>7.65</v>
      </c>
      <c r="AE63" s="17">
        <f t="shared" si="3"/>
        <v>2.5</v>
      </c>
      <c r="AF63" s="17">
        <f t="shared" si="4"/>
        <v>15</v>
      </c>
    </row>
    <row r="64" spans="1:40" s="35" customFormat="1" x14ac:dyDescent="0.2">
      <c r="A64" s="61" t="s">
        <v>237</v>
      </c>
      <c r="B64" s="61" t="s">
        <v>54</v>
      </c>
      <c r="C64" s="61" t="s">
        <v>238</v>
      </c>
      <c r="D64" s="61" t="s">
        <v>56</v>
      </c>
      <c r="E64" s="65" t="s">
        <v>239</v>
      </c>
      <c r="F64" s="65">
        <v>38</v>
      </c>
      <c r="G64" s="65">
        <v>40</v>
      </c>
      <c r="H64" s="54">
        <v>950</v>
      </c>
      <c r="I64" s="164">
        <v>2</v>
      </c>
      <c r="J64" s="165">
        <v>0.69473684210526321</v>
      </c>
      <c r="K64" s="165">
        <v>0.30526315789473679</v>
      </c>
      <c r="L64" s="65">
        <v>1775</v>
      </c>
      <c r="M64" s="27">
        <v>1775</v>
      </c>
      <c r="N64" s="13" t="s">
        <v>240</v>
      </c>
      <c r="O64" s="40">
        <v>0</v>
      </c>
      <c r="P64" s="53">
        <v>39775</v>
      </c>
      <c r="Q64" s="123">
        <v>28175</v>
      </c>
      <c r="R64" s="123">
        <v>11600</v>
      </c>
      <c r="S64" s="69"/>
      <c r="T64" s="65">
        <v>14</v>
      </c>
      <c r="U64" s="177" t="s">
        <v>241</v>
      </c>
      <c r="V64" s="127" t="s">
        <v>74</v>
      </c>
      <c r="W64" s="49">
        <v>42249</v>
      </c>
      <c r="X64" s="50">
        <v>42254</v>
      </c>
      <c r="Y64" s="50">
        <v>42254</v>
      </c>
      <c r="Z64" s="50">
        <v>42283</v>
      </c>
      <c r="AA64" s="13"/>
      <c r="AB64" s="13">
        <v>910</v>
      </c>
      <c r="AC64" s="57">
        <f t="shared" si="1"/>
        <v>5.88</v>
      </c>
      <c r="AD64" s="57">
        <f t="shared" si="2"/>
        <v>6.12</v>
      </c>
      <c r="AE64" s="17">
        <f t="shared" si="3"/>
        <v>2</v>
      </c>
      <c r="AF64" s="17">
        <f t="shared" si="4"/>
        <v>12</v>
      </c>
      <c r="AG64" s="34"/>
      <c r="AH64" s="34"/>
      <c r="AI64" s="34"/>
      <c r="AJ64" s="34"/>
      <c r="AK64" s="34"/>
      <c r="AL64" s="34"/>
      <c r="AM64" s="34"/>
      <c r="AN64" s="34"/>
    </row>
    <row r="65" spans="1:40" x14ac:dyDescent="0.2">
      <c r="A65" s="61" t="s">
        <v>242</v>
      </c>
      <c r="B65" s="61" t="s">
        <v>117</v>
      </c>
      <c r="C65" s="61" t="s">
        <v>243</v>
      </c>
      <c r="D65" s="61" t="s">
        <v>155</v>
      </c>
      <c r="E65" s="70" t="s">
        <v>244</v>
      </c>
      <c r="F65" s="65">
        <v>36</v>
      </c>
      <c r="G65" s="65">
        <v>50</v>
      </c>
      <c r="H65" s="54">
        <v>950</v>
      </c>
      <c r="I65" s="164">
        <v>2</v>
      </c>
      <c r="J65" s="165">
        <v>0.69473684210526321</v>
      </c>
      <c r="K65" s="165">
        <v>0.30526315789473679</v>
      </c>
      <c r="L65" s="65">
        <v>4670</v>
      </c>
      <c r="M65" s="27">
        <v>4670</v>
      </c>
      <c r="N65" s="176" t="s">
        <v>245</v>
      </c>
      <c r="O65" s="164">
        <v>1</v>
      </c>
      <c r="P65" s="123">
        <v>52370</v>
      </c>
      <c r="Q65" s="123">
        <v>37870</v>
      </c>
      <c r="R65" s="123">
        <v>14500</v>
      </c>
      <c r="S65" s="69"/>
      <c r="T65" s="65">
        <v>16</v>
      </c>
      <c r="U65" s="177" t="s">
        <v>246</v>
      </c>
      <c r="V65" s="127" t="s">
        <v>25</v>
      </c>
      <c r="W65" s="49">
        <v>42252</v>
      </c>
      <c r="X65" s="50">
        <v>42254</v>
      </c>
      <c r="Y65" s="50">
        <v>42264</v>
      </c>
      <c r="Z65" s="50"/>
      <c r="AA65" s="13"/>
      <c r="AB65" s="13">
        <v>1240</v>
      </c>
      <c r="AC65" s="57">
        <f t="shared" si="1"/>
        <v>7.35</v>
      </c>
      <c r="AD65" s="57">
        <f t="shared" si="2"/>
        <v>7.65</v>
      </c>
      <c r="AE65" s="17">
        <f t="shared" si="3"/>
        <v>2.5</v>
      </c>
      <c r="AF65" s="17">
        <f t="shared" si="4"/>
        <v>15</v>
      </c>
    </row>
    <row r="66" spans="1:40" s="67" customFormat="1" x14ac:dyDescent="0.2">
      <c r="A66" s="68" t="s">
        <v>237</v>
      </c>
      <c r="B66" s="178" t="s">
        <v>54</v>
      </c>
      <c r="C66" s="31" t="s">
        <v>247</v>
      </c>
      <c r="D66" s="31" t="s">
        <v>56</v>
      </c>
      <c r="E66" s="13" t="s">
        <v>248</v>
      </c>
      <c r="F66" s="13">
        <v>38</v>
      </c>
      <c r="G66" s="13">
        <v>50</v>
      </c>
      <c r="H66" s="30">
        <v>950</v>
      </c>
      <c r="I66" s="13">
        <v>2</v>
      </c>
      <c r="J66" s="13">
        <v>0.69473684210526321</v>
      </c>
      <c r="K66" s="13">
        <v>0.30526315789473679</v>
      </c>
      <c r="L66" s="13">
        <v>0</v>
      </c>
      <c r="M66" s="13">
        <v>1775</v>
      </c>
      <c r="N66" s="13" t="s">
        <v>249</v>
      </c>
      <c r="O66" s="40">
        <v>2</v>
      </c>
      <c r="P66" s="30">
        <v>49675</v>
      </c>
      <c r="Q66" s="30">
        <v>35175</v>
      </c>
      <c r="R66" s="179">
        <v>14500</v>
      </c>
      <c r="S66" s="69"/>
      <c r="T66" s="65">
        <v>18</v>
      </c>
      <c r="U66" s="177" t="s">
        <v>250</v>
      </c>
      <c r="V66" s="127" t="s">
        <v>74</v>
      </c>
      <c r="W66" s="49">
        <v>42257</v>
      </c>
      <c r="X66" s="49">
        <v>42319</v>
      </c>
      <c r="Y66" s="49">
        <v>42320</v>
      </c>
      <c r="Z66" s="50"/>
      <c r="AA66" s="13"/>
      <c r="AB66" s="13">
        <v>1250</v>
      </c>
      <c r="AC66" s="57">
        <f t="shared" si="1"/>
        <v>7.35</v>
      </c>
      <c r="AD66" s="57">
        <f t="shared" si="2"/>
        <v>7.65</v>
      </c>
      <c r="AE66" s="17">
        <f t="shared" si="3"/>
        <v>2.5</v>
      </c>
      <c r="AF66" s="17">
        <f t="shared" si="4"/>
        <v>15</v>
      </c>
      <c r="AG66" s="69"/>
      <c r="AH66" s="69"/>
      <c r="AI66" s="69"/>
      <c r="AJ66" s="69"/>
      <c r="AK66" s="69"/>
      <c r="AL66" s="69"/>
      <c r="AM66" s="69"/>
      <c r="AN66" s="69"/>
    </row>
    <row r="67" spans="1:40" x14ac:dyDescent="0.2">
      <c r="A67" s="61" t="s">
        <v>110</v>
      </c>
      <c r="B67" s="61" t="s">
        <v>21</v>
      </c>
      <c r="C67" s="8" t="s">
        <v>159</v>
      </c>
      <c r="D67" s="8" t="s">
        <v>23</v>
      </c>
      <c r="E67" s="38" t="s">
        <v>251</v>
      </c>
      <c r="F67" s="13" t="s">
        <v>92</v>
      </c>
      <c r="G67" s="13">
        <v>50</v>
      </c>
      <c r="H67" s="30">
        <v>1698</v>
      </c>
      <c r="I67" s="40">
        <v>45</v>
      </c>
      <c r="J67" s="147">
        <v>0.55948169999999997</v>
      </c>
      <c r="K67" s="147">
        <v>0.44051829999999997</v>
      </c>
      <c r="L67" s="13">
        <v>200</v>
      </c>
      <c r="M67" s="27">
        <v>0</v>
      </c>
      <c r="N67" s="119" t="s">
        <v>252</v>
      </c>
      <c r="O67" s="40">
        <v>1</v>
      </c>
      <c r="P67" s="179">
        <v>85100</v>
      </c>
      <c r="Q67" s="179">
        <v>47700</v>
      </c>
      <c r="R67" s="179">
        <v>37400</v>
      </c>
      <c r="S67" s="69"/>
      <c r="T67" s="65">
        <v>50</v>
      </c>
      <c r="U67" s="177">
        <v>4078</v>
      </c>
      <c r="V67" s="127" t="s">
        <v>25</v>
      </c>
      <c r="W67" s="49">
        <v>42251</v>
      </c>
      <c r="X67" s="50">
        <v>42259</v>
      </c>
      <c r="Y67" s="180">
        <v>42261</v>
      </c>
      <c r="Z67" s="180"/>
      <c r="AA67" s="13"/>
      <c r="AB67" s="13">
        <v>2290</v>
      </c>
      <c r="AC67" s="57">
        <f t="shared" si="1"/>
        <v>7.35</v>
      </c>
      <c r="AD67" s="57">
        <f t="shared" si="2"/>
        <v>7.65</v>
      </c>
      <c r="AE67" s="17">
        <f t="shared" si="3"/>
        <v>2.5</v>
      </c>
      <c r="AF67" s="17">
        <f t="shared" si="4"/>
        <v>15</v>
      </c>
    </row>
    <row r="68" spans="1:40" x14ac:dyDescent="0.2">
      <c r="A68" s="8" t="s">
        <v>253</v>
      </c>
      <c r="B68" s="8" t="s">
        <v>254</v>
      </c>
      <c r="C68" s="8" t="s">
        <v>255</v>
      </c>
      <c r="D68" s="8" t="s">
        <v>56</v>
      </c>
      <c r="E68" s="38" t="s">
        <v>256</v>
      </c>
      <c r="F68" s="13">
        <v>45</v>
      </c>
      <c r="G68" s="13">
        <v>60</v>
      </c>
      <c r="H68" s="30">
        <v>950</v>
      </c>
      <c r="I68" s="40">
        <v>2</v>
      </c>
      <c r="J68" s="147">
        <v>0.69473684210526321</v>
      </c>
      <c r="K68" s="147">
        <v>0.30526315789473679</v>
      </c>
      <c r="L68" s="13">
        <v>0</v>
      </c>
      <c r="M68" s="27">
        <v>0</v>
      </c>
      <c r="N68" s="119" t="s">
        <v>257</v>
      </c>
      <c r="O68" s="40">
        <v>0</v>
      </c>
      <c r="P68" s="179">
        <v>57000</v>
      </c>
      <c r="Q68" s="179">
        <v>39600</v>
      </c>
      <c r="R68" s="179">
        <v>17400</v>
      </c>
      <c r="S68" s="69"/>
      <c r="T68" s="65">
        <v>19</v>
      </c>
      <c r="U68" s="177">
        <v>4129</v>
      </c>
      <c r="V68" s="127" t="s">
        <v>40</v>
      </c>
      <c r="W68" s="49">
        <v>42259</v>
      </c>
      <c r="X68" s="50">
        <v>42260</v>
      </c>
      <c r="Y68" s="50">
        <v>42261</v>
      </c>
      <c r="Z68" s="50">
        <v>42285</v>
      </c>
      <c r="AA68" s="13"/>
      <c r="AB68" s="13">
        <v>1425</v>
      </c>
      <c r="AC68" s="57">
        <f t="shared" si="1"/>
        <v>8.82</v>
      </c>
      <c r="AD68" s="57">
        <f t="shared" si="2"/>
        <v>9.18</v>
      </c>
      <c r="AE68" s="17">
        <f t="shared" si="3"/>
        <v>3</v>
      </c>
      <c r="AF68" s="17">
        <f t="shared" si="4"/>
        <v>18</v>
      </c>
    </row>
    <row r="69" spans="1:40" x14ac:dyDescent="0.2">
      <c r="A69" s="61" t="s">
        <v>258</v>
      </c>
      <c r="B69" s="61" t="s">
        <v>34</v>
      </c>
      <c r="C69" s="61" t="s">
        <v>35</v>
      </c>
      <c r="D69" s="61" t="s">
        <v>56</v>
      </c>
      <c r="E69" s="70" t="s">
        <v>259</v>
      </c>
      <c r="F69" s="65">
        <v>41</v>
      </c>
      <c r="G69" s="65">
        <v>90</v>
      </c>
      <c r="H69" s="54">
        <v>950</v>
      </c>
      <c r="I69" s="164">
        <v>2</v>
      </c>
      <c r="J69" s="165">
        <v>0.69473684210526321</v>
      </c>
      <c r="K69" s="165">
        <v>0.30526315789473679</v>
      </c>
      <c r="L69" s="65">
        <v>0</v>
      </c>
      <c r="M69" s="71">
        <v>0</v>
      </c>
      <c r="N69" s="176" t="s">
        <v>260</v>
      </c>
      <c r="O69" s="164">
        <v>4</v>
      </c>
      <c r="P69" s="181">
        <v>86300</v>
      </c>
      <c r="Q69" s="179">
        <v>60200</v>
      </c>
      <c r="R69" s="179">
        <v>26100</v>
      </c>
      <c r="S69" s="69"/>
      <c r="T69" s="65">
        <v>30</v>
      </c>
      <c r="U69" s="177">
        <v>4112</v>
      </c>
      <c r="V69" s="127" t="s">
        <v>174</v>
      </c>
      <c r="W69" s="49">
        <v>42257</v>
      </c>
      <c r="X69" s="50">
        <v>42263</v>
      </c>
      <c r="Y69" s="50">
        <v>42262</v>
      </c>
      <c r="Z69" s="50">
        <v>42269</v>
      </c>
      <c r="AA69" s="13"/>
      <c r="AB69" s="13">
        <v>2260</v>
      </c>
      <c r="AC69" s="57">
        <f t="shared" si="1"/>
        <v>13.23</v>
      </c>
      <c r="AD69" s="57">
        <f t="shared" si="2"/>
        <v>13.77</v>
      </c>
      <c r="AE69" s="17">
        <f t="shared" si="3"/>
        <v>4.5</v>
      </c>
      <c r="AF69" s="17">
        <f t="shared" si="4"/>
        <v>27</v>
      </c>
    </row>
    <row r="70" spans="1:40" x14ac:dyDescent="0.2">
      <c r="A70" s="8" t="s">
        <v>261</v>
      </c>
      <c r="B70" s="8" t="s">
        <v>34</v>
      </c>
      <c r="C70" s="8" t="s">
        <v>234</v>
      </c>
      <c r="D70" s="8" t="s">
        <v>56</v>
      </c>
      <c r="E70" s="38" t="s">
        <v>262</v>
      </c>
      <c r="F70" s="13">
        <v>41</v>
      </c>
      <c r="G70" s="13">
        <v>25</v>
      </c>
      <c r="H70" s="30">
        <v>950</v>
      </c>
      <c r="I70" s="40">
        <v>2</v>
      </c>
      <c r="J70" s="147">
        <v>0.69473684210526321</v>
      </c>
      <c r="K70" s="147">
        <v>0.30526315789473679</v>
      </c>
      <c r="L70" s="13">
        <v>0</v>
      </c>
      <c r="M70" s="27">
        <v>0</v>
      </c>
      <c r="N70" s="119" t="s">
        <v>260</v>
      </c>
      <c r="O70" s="40">
        <v>0</v>
      </c>
      <c r="P70" s="179">
        <v>23750</v>
      </c>
      <c r="Q70" s="181">
        <v>16500</v>
      </c>
      <c r="R70" s="181">
        <v>7250</v>
      </c>
      <c r="S70" s="69"/>
      <c r="T70" s="13">
        <v>8</v>
      </c>
      <c r="U70" s="127">
        <v>4103</v>
      </c>
      <c r="V70" s="127" t="s">
        <v>174</v>
      </c>
      <c r="W70" s="49">
        <v>42256</v>
      </c>
      <c r="X70" s="50">
        <v>42256</v>
      </c>
      <c r="Y70" s="50">
        <v>42262</v>
      </c>
      <c r="Z70" s="50">
        <v>42290</v>
      </c>
      <c r="AA70" s="13"/>
      <c r="AB70" s="13">
        <v>560</v>
      </c>
      <c r="AC70" s="57">
        <f t="shared" si="1"/>
        <v>3.6749999999999998</v>
      </c>
      <c r="AD70" s="57">
        <f t="shared" si="2"/>
        <v>3.8250000000000002</v>
      </c>
      <c r="AE70" s="17">
        <f t="shared" si="3"/>
        <v>1.25</v>
      </c>
      <c r="AF70" s="17">
        <f t="shared" si="4"/>
        <v>7.5</v>
      </c>
    </row>
    <row r="71" spans="1:40" x14ac:dyDescent="0.2">
      <c r="A71" s="61" t="s">
        <v>263</v>
      </c>
      <c r="B71" s="61" t="s">
        <v>140</v>
      </c>
      <c r="C71" s="61" t="s">
        <v>264</v>
      </c>
      <c r="D71" s="61" t="s">
        <v>170</v>
      </c>
      <c r="E71" s="70" t="s">
        <v>265</v>
      </c>
      <c r="F71" s="65">
        <v>44</v>
      </c>
      <c r="G71" s="65">
        <v>22</v>
      </c>
      <c r="H71" s="54">
        <v>805</v>
      </c>
      <c r="I71" s="164">
        <v>2.5</v>
      </c>
      <c r="J71" s="165">
        <v>0.81987577639751552</v>
      </c>
      <c r="K71" s="165">
        <v>0.18012422360248448</v>
      </c>
      <c r="L71" s="65">
        <v>0</v>
      </c>
      <c r="M71" s="71">
        <v>0</v>
      </c>
      <c r="N71" s="176" t="s">
        <v>260</v>
      </c>
      <c r="O71" s="182">
        <v>2</v>
      </c>
      <c r="P71" s="181">
        <v>18110</v>
      </c>
      <c r="Q71" s="179">
        <v>14920</v>
      </c>
      <c r="R71" s="179">
        <v>3190</v>
      </c>
      <c r="S71" s="69"/>
      <c r="T71" s="65">
        <v>7</v>
      </c>
      <c r="U71" s="177">
        <v>4116</v>
      </c>
      <c r="V71" s="127" t="s">
        <v>25</v>
      </c>
      <c r="W71" s="49"/>
      <c r="X71" s="50"/>
      <c r="Y71" s="50"/>
      <c r="Z71" s="50"/>
      <c r="AA71" s="13"/>
      <c r="AB71" s="13">
        <v>605</v>
      </c>
      <c r="AC71" s="57">
        <f t="shared" si="1"/>
        <v>3.234</v>
      </c>
      <c r="AD71" s="57">
        <f t="shared" si="2"/>
        <v>3.3660000000000005</v>
      </c>
      <c r="AE71" s="17">
        <f t="shared" si="3"/>
        <v>1.1000000000000001</v>
      </c>
      <c r="AF71" s="17">
        <f t="shared" si="4"/>
        <v>6.6000000000000005</v>
      </c>
    </row>
    <row r="72" spans="1:40" x14ac:dyDescent="0.2">
      <c r="A72" s="61" t="s">
        <v>242</v>
      </c>
      <c r="B72" s="61" t="s">
        <v>117</v>
      </c>
      <c r="C72" s="61" t="s">
        <v>243</v>
      </c>
      <c r="D72" s="61" t="s">
        <v>155</v>
      </c>
      <c r="E72" s="70" t="s">
        <v>266</v>
      </c>
      <c r="F72" s="65">
        <v>36</v>
      </c>
      <c r="G72" s="65">
        <v>20</v>
      </c>
      <c r="H72" s="54">
        <v>950</v>
      </c>
      <c r="I72" s="164">
        <v>2</v>
      </c>
      <c r="J72" s="165">
        <v>0.69473684210526321</v>
      </c>
      <c r="K72" s="165">
        <v>0.30526315789473679</v>
      </c>
      <c r="L72" s="65">
        <v>0</v>
      </c>
      <c r="M72" s="71">
        <v>0</v>
      </c>
      <c r="N72" s="176" t="s">
        <v>267</v>
      </c>
      <c r="O72" s="164">
        <v>1</v>
      </c>
      <c r="P72" s="181">
        <v>19200</v>
      </c>
      <c r="Q72" s="179">
        <v>13400</v>
      </c>
      <c r="R72" s="179">
        <v>5800</v>
      </c>
      <c r="S72" s="69"/>
      <c r="T72" s="65">
        <v>6</v>
      </c>
      <c r="U72" s="177">
        <v>4117</v>
      </c>
      <c r="V72" s="127" t="s">
        <v>25</v>
      </c>
      <c r="W72" s="49">
        <v>42263</v>
      </c>
      <c r="X72" s="50">
        <v>42263</v>
      </c>
      <c r="Y72" s="50"/>
      <c r="Z72" s="50"/>
      <c r="AA72" s="13"/>
      <c r="AB72" s="13">
        <v>490</v>
      </c>
      <c r="AC72" s="57">
        <f t="shared" si="1"/>
        <v>2.94</v>
      </c>
      <c r="AD72" s="57">
        <f t="shared" si="2"/>
        <v>3.06</v>
      </c>
      <c r="AE72" s="17">
        <f t="shared" si="3"/>
        <v>1</v>
      </c>
      <c r="AF72" s="17">
        <f t="shared" si="4"/>
        <v>6</v>
      </c>
    </row>
    <row r="73" spans="1:40" x14ac:dyDescent="0.2">
      <c r="A73" s="8" t="s">
        <v>268</v>
      </c>
      <c r="B73" s="8" t="s">
        <v>269</v>
      </c>
      <c r="C73" s="8" t="s">
        <v>270</v>
      </c>
      <c r="D73" s="8" t="s">
        <v>56</v>
      </c>
      <c r="E73" s="38" t="s">
        <v>271</v>
      </c>
      <c r="F73" s="13">
        <v>44</v>
      </c>
      <c r="G73" s="13">
        <v>5</v>
      </c>
      <c r="H73" s="30">
        <v>950</v>
      </c>
      <c r="I73" s="40">
        <v>2</v>
      </c>
      <c r="J73" s="147">
        <v>0.69473684210526321</v>
      </c>
      <c r="K73" s="147">
        <v>0.30526315789473679</v>
      </c>
      <c r="L73" s="65">
        <v>0</v>
      </c>
      <c r="M73" s="71">
        <v>0</v>
      </c>
      <c r="N73" s="119" t="s">
        <v>272</v>
      </c>
      <c r="O73" s="164">
        <v>1</v>
      </c>
      <c r="P73" s="181">
        <v>4950</v>
      </c>
      <c r="Q73" s="179">
        <v>3500</v>
      </c>
      <c r="R73" s="179">
        <v>1450</v>
      </c>
      <c r="S73" s="69"/>
      <c r="T73" s="65">
        <v>2</v>
      </c>
      <c r="U73" s="177">
        <v>4081</v>
      </c>
      <c r="V73" s="127" t="s">
        <v>25</v>
      </c>
      <c r="W73" s="49">
        <v>42264</v>
      </c>
      <c r="X73" s="50">
        <v>42264</v>
      </c>
      <c r="Y73" s="50">
        <v>42275</v>
      </c>
      <c r="Z73" s="50">
        <v>42679</v>
      </c>
      <c r="AA73" s="13"/>
      <c r="AB73" s="13">
        <v>190</v>
      </c>
      <c r="AC73" s="57">
        <f t="shared" si="1"/>
        <v>0.73499999999999999</v>
      </c>
      <c r="AD73" s="57">
        <f t="shared" si="2"/>
        <v>0.76500000000000001</v>
      </c>
      <c r="AE73" s="17">
        <f t="shared" si="3"/>
        <v>0.25</v>
      </c>
      <c r="AF73" s="17">
        <f t="shared" si="4"/>
        <v>1.5</v>
      </c>
    </row>
    <row r="74" spans="1:40" x14ac:dyDescent="0.2">
      <c r="A74" s="61" t="s">
        <v>110</v>
      </c>
      <c r="B74" s="183" t="s">
        <v>21</v>
      </c>
      <c r="C74" s="61" t="s">
        <v>159</v>
      </c>
      <c r="D74" s="61" t="s">
        <v>23</v>
      </c>
      <c r="E74" s="71" t="s">
        <v>273</v>
      </c>
      <c r="F74" s="164" t="s">
        <v>92</v>
      </c>
      <c r="G74" s="65">
        <v>30</v>
      </c>
      <c r="H74" s="54">
        <v>1698</v>
      </c>
      <c r="I74" s="164">
        <v>45</v>
      </c>
      <c r="J74" s="165">
        <v>0.56242630000000005</v>
      </c>
      <c r="K74" s="165">
        <v>0.43757370000000001</v>
      </c>
      <c r="L74" s="65">
        <v>0</v>
      </c>
      <c r="M74" s="71">
        <v>0</v>
      </c>
      <c r="N74" s="184" t="s">
        <v>272</v>
      </c>
      <c r="O74" s="167">
        <v>0</v>
      </c>
      <c r="P74" s="181">
        <v>50940</v>
      </c>
      <c r="Q74" s="179">
        <v>28650</v>
      </c>
      <c r="R74" s="179">
        <v>22290</v>
      </c>
      <c r="S74" s="69"/>
      <c r="T74" s="65">
        <v>30</v>
      </c>
      <c r="U74" s="177">
        <v>4132</v>
      </c>
      <c r="V74" s="127" t="s">
        <v>25</v>
      </c>
      <c r="W74" s="49"/>
      <c r="X74" s="50"/>
      <c r="Y74" s="50"/>
      <c r="Z74" s="50"/>
      <c r="AA74" s="13"/>
      <c r="AB74" s="13">
        <v>1350</v>
      </c>
      <c r="AC74" s="57">
        <f t="shared" si="1"/>
        <v>4.41</v>
      </c>
      <c r="AD74" s="57">
        <f t="shared" si="2"/>
        <v>4.59</v>
      </c>
      <c r="AE74" s="17">
        <f t="shared" si="3"/>
        <v>1.5</v>
      </c>
      <c r="AF74" s="17">
        <f t="shared" si="4"/>
        <v>9</v>
      </c>
    </row>
    <row r="75" spans="1:40" x14ac:dyDescent="0.2">
      <c r="A75" s="72" t="s">
        <v>274</v>
      </c>
      <c r="B75" s="72" t="s">
        <v>105</v>
      </c>
      <c r="C75" s="72" t="s">
        <v>133</v>
      </c>
      <c r="D75" s="72" t="s">
        <v>23</v>
      </c>
      <c r="E75" s="90" t="s">
        <v>275</v>
      </c>
      <c r="F75" s="73" t="s">
        <v>92</v>
      </c>
      <c r="G75" s="73">
        <v>70</v>
      </c>
      <c r="H75" s="190">
        <v>1698</v>
      </c>
      <c r="I75" s="108">
        <v>45</v>
      </c>
      <c r="J75" s="109">
        <v>0.55000000000000004</v>
      </c>
      <c r="K75" s="109">
        <v>0.45</v>
      </c>
      <c r="L75" s="73">
        <v>0</v>
      </c>
      <c r="M75" s="107">
        <v>2949.8</v>
      </c>
      <c r="N75" s="111" t="s">
        <v>276</v>
      </c>
      <c r="O75" s="108">
        <v>2</v>
      </c>
      <c r="P75" s="185">
        <v>122209.8</v>
      </c>
      <c r="Q75" s="174">
        <v>69849.8</v>
      </c>
      <c r="R75" s="174">
        <v>52360</v>
      </c>
      <c r="S75" s="69"/>
      <c r="T75" s="73">
        <v>70</v>
      </c>
      <c r="U75" s="186" t="s">
        <v>277</v>
      </c>
      <c r="V75" s="175" t="s">
        <v>25</v>
      </c>
      <c r="W75" s="187">
        <v>42279</v>
      </c>
      <c r="X75" s="50">
        <v>42289</v>
      </c>
      <c r="Y75" s="50">
        <v>42296</v>
      </c>
      <c r="Z75" s="50">
        <v>42296</v>
      </c>
      <c r="AA75" s="13"/>
      <c r="AB75" s="13">
        <v>3150</v>
      </c>
      <c r="AC75" s="57">
        <f t="shared" si="1"/>
        <v>10.29</v>
      </c>
      <c r="AD75" s="57">
        <f t="shared" si="2"/>
        <v>10.71</v>
      </c>
      <c r="AE75" s="17">
        <f t="shared" si="3"/>
        <v>3.5</v>
      </c>
      <c r="AF75" s="17">
        <f t="shared" si="4"/>
        <v>21</v>
      </c>
    </row>
    <row r="76" spans="1:40" x14ac:dyDescent="0.2">
      <c r="A76" s="8" t="s">
        <v>278</v>
      </c>
      <c r="B76" s="8" t="s">
        <v>140</v>
      </c>
      <c r="C76" s="8" t="s">
        <v>279</v>
      </c>
      <c r="D76" s="8" t="s">
        <v>56</v>
      </c>
      <c r="E76" s="38" t="s">
        <v>280</v>
      </c>
      <c r="F76" s="13">
        <v>44</v>
      </c>
      <c r="G76" s="13">
        <v>9</v>
      </c>
      <c r="H76" s="30">
        <v>950</v>
      </c>
      <c r="I76" s="40">
        <v>2</v>
      </c>
      <c r="J76" s="147">
        <v>0.69473684210526321</v>
      </c>
      <c r="K76" s="147">
        <v>0.30526315789473679</v>
      </c>
      <c r="L76" s="13">
        <v>0</v>
      </c>
      <c r="M76" s="27">
        <v>0</v>
      </c>
      <c r="N76" s="119" t="s">
        <v>281</v>
      </c>
      <c r="O76" s="40">
        <v>2</v>
      </c>
      <c r="P76" s="123">
        <v>8950</v>
      </c>
      <c r="Q76" s="123">
        <v>6340</v>
      </c>
      <c r="R76" s="123">
        <v>2610</v>
      </c>
      <c r="S76" s="13"/>
      <c r="T76" s="13">
        <v>3</v>
      </c>
      <c r="U76" s="13">
        <v>4156</v>
      </c>
      <c r="V76" s="13" t="s">
        <v>25</v>
      </c>
      <c r="W76" s="49">
        <v>42643</v>
      </c>
      <c r="X76" s="50">
        <v>42643</v>
      </c>
      <c r="Y76" s="50">
        <v>42653</v>
      </c>
      <c r="Z76" s="50"/>
      <c r="AA76" s="13"/>
      <c r="AB76" s="13">
        <v>305</v>
      </c>
      <c r="AC76" s="57">
        <f t="shared" si="1"/>
        <v>1.323</v>
      </c>
      <c r="AD76" s="57">
        <f t="shared" si="2"/>
        <v>1.3770000000000002</v>
      </c>
      <c r="AE76" s="17">
        <f t="shared" si="3"/>
        <v>0.45</v>
      </c>
      <c r="AF76" s="17">
        <f t="shared" si="4"/>
        <v>2.7</v>
      </c>
    </row>
    <row r="77" spans="1:40" x14ac:dyDescent="0.2">
      <c r="A77" s="8" t="s">
        <v>282</v>
      </c>
      <c r="B77" s="8" t="s">
        <v>269</v>
      </c>
      <c r="C77" s="8" t="s">
        <v>283</v>
      </c>
      <c r="D77" s="8" t="s">
        <v>56</v>
      </c>
      <c r="E77" s="38" t="s">
        <v>284</v>
      </c>
      <c r="F77" s="13">
        <v>44</v>
      </c>
      <c r="G77" s="13">
        <v>18</v>
      </c>
      <c r="H77" s="30">
        <v>950</v>
      </c>
      <c r="I77" s="40">
        <v>2.5</v>
      </c>
      <c r="J77" s="147">
        <v>0.69473684210526321</v>
      </c>
      <c r="K77" s="147">
        <v>0.30526315789473679</v>
      </c>
      <c r="L77" s="13">
        <v>0</v>
      </c>
      <c r="M77" s="27">
        <v>0</v>
      </c>
      <c r="N77" s="119" t="s">
        <v>281</v>
      </c>
      <c r="O77" s="40">
        <v>2</v>
      </c>
      <c r="P77" s="123">
        <v>17500</v>
      </c>
      <c r="Q77" s="123">
        <v>12280</v>
      </c>
      <c r="R77" s="123">
        <v>5220</v>
      </c>
      <c r="S77" s="13"/>
      <c r="T77" s="13">
        <v>6</v>
      </c>
      <c r="U77" s="13">
        <v>4155</v>
      </c>
      <c r="V77" s="13" t="s">
        <v>25</v>
      </c>
      <c r="W77" s="49">
        <v>42642</v>
      </c>
      <c r="X77" s="49">
        <v>42642</v>
      </c>
      <c r="Y77" s="49">
        <v>42397</v>
      </c>
      <c r="Z77" s="49">
        <v>42384</v>
      </c>
      <c r="AA77" s="13"/>
      <c r="AB77" s="13">
        <v>530</v>
      </c>
      <c r="AC77" s="57">
        <f t="shared" si="1"/>
        <v>2.6459999999999999</v>
      </c>
      <c r="AD77" s="57">
        <f t="shared" si="2"/>
        <v>2.7540000000000004</v>
      </c>
      <c r="AE77" s="17">
        <f t="shared" si="3"/>
        <v>0.9</v>
      </c>
      <c r="AF77" s="17">
        <f t="shared" si="4"/>
        <v>5.4</v>
      </c>
    </row>
    <row r="78" spans="1:40" x14ac:dyDescent="0.2">
      <c r="A78" s="8" t="s">
        <v>285</v>
      </c>
      <c r="B78" s="8" t="s">
        <v>140</v>
      </c>
      <c r="C78" s="8" t="s">
        <v>286</v>
      </c>
      <c r="D78" s="8" t="s">
        <v>101</v>
      </c>
      <c r="E78" s="38" t="s">
        <v>287</v>
      </c>
      <c r="F78" s="13">
        <v>44</v>
      </c>
      <c r="G78" s="13">
        <v>28</v>
      </c>
      <c r="H78" s="30">
        <v>950</v>
      </c>
      <c r="I78" s="40">
        <v>2.5</v>
      </c>
      <c r="J78" s="147">
        <v>0.69473684210526321</v>
      </c>
      <c r="K78" s="147">
        <v>0.30526315789473679</v>
      </c>
      <c r="L78" s="13">
        <v>0</v>
      </c>
      <c r="M78" s="27">
        <v>0</v>
      </c>
      <c r="N78" s="119" t="s">
        <v>281</v>
      </c>
      <c r="O78" s="40">
        <v>2</v>
      </c>
      <c r="P78" s="123">
        <v>27000</v>
      </c>
      <c r="Q78" s="123">
        <v>18880</v>
      </c>
      <c r="R78" s="123">
        <v>8120</v>
      </c>
      <c r="S78" s="13"/>
      <c r="T78" s="13">
        <v>10</v>
      </c>
      <c r="U78" s="13">
        <v>4151</v>
      </c>
      <c r="V78" s="13" t="s">
        <v>25</v>
      </c>
      <c r="W78" s="49">
        <v>42643</v>
      </c>
      <c r="X78" s="49">
        <v>42644</v>
      </c>
      <c r="Y78" s="49">
        <v>42653</v>
      </c>
      <c r="Z78" s="49">
        <v>42384</v>
      </c>
      <c r="AA78" s="13"/>
      <c r="AB78" s="13">
        <v>830</v>
      </c>
      <c r="AC78" s="57">
        <f t="shared" si="1"/>
        <v>4.1159999999999997</v>
      </c>
      <c r="AD78" s="57">
        <f t="shared" si="2"/>
        <v>4.2839999999999989</v>
      </c>
      <c r="AE78" s="17">
        <f t="shared" si="3"/>
        <v>1.4</v>
      </c>
      <c r="AF78" s="17">
        <f t="shared" si="4"/>
        <v>8.3999999999999986</v>
      </c>
    </row>
    <row r="79" spans="1:40" x14ac:dyDescent="0.2">
      <c r="A79" s="8" t="s">
        <v>288</v>
      </c>
      <c r="B79" s="8" t="s">
        <v>140</v>
      </c>
      <c r="C79" s="8" t="s">
        <v>289</v>
      </c>
      <c r="D79" s="8" t="s">
        <v>56</v>
      </c>
      <c r="E79" s="38" t="s">
        <v>290</v>
      </c>
      <c r="F79" s="13">
        <v>44</v>
      </c>
      <c r="G79" s="13">
        <v>13</v>
      </c>
      <c r="H79" s="30">
        <v>950</v>
      </c>
      <c r="I79" s="40">
        <v>2.5</v>
      </c>
      <c r="J79" s="147">
        <v>0.69473684210526321</v>
      </c>
      <c r="K79" s="147">
        <v>0.30526315789473679</v>
      </c>
      <c r="L79" s="13">
        <v>0</v>
      </c>
      <c r="M79" s="27">
        <v>0</v>
      </c>
      <c r="N79" s="119" t="s">
        <v>281</v>
      </c>
      <c r="O79" s="40">
        <v>2</v>
      </c>
      <c r="P79" s="123">
        <v>12750</v>
      </c>
      <c r="Q79" s="123">
        <v>8980</v>
      </c>
      <c r="R79" s="123">
        <v>3770</v>
      </c>
      <c r="S79" s="13"/>
      <c r="T79" s="13">
        <v>5</v>
      </c>
      <c r="U79" s="13">
        <v>4162</v>
      </c>
      <c r="V79" s="13" t="s">
        <v>25</v>
      </c>
      <c r="W79" s="49">
        <v>42644</v>
      </c>
      <c r="X79" s="50">
        <v>42645</v>
      </c>
      <c r="Y79" s="50">
        <v>42653</v>
      </c>
      <c r="Z79" s="50">
        <v>42384</v>
      </c>
      <c r="AA79" s="13"/>
      <c r="AB79" s="13">
        <v>455</v>
      </c>
      <c r="AC79" s="57">
        <f t="shared" si="1"/>
        <v>1.911</v>
      </c>
      <c r="AD79" s="57">
        <f t="shared" si="2"/>
        <v>1.9890000000000003</v>
      </c>
      <c r="AE79" s="17">
        <f t="shared" si="3"/>
        <v>0.65</v>
      </c>
      <c r="AF79" s="17">
        <f t="shared" si="4"/>
        <v>3.9000000000000004</v>
      </c>
    </row>
    <row r="80" spans="1:40" x14ac:dyDescent="0.2">
      <c r="A80" s="8" t="s">
        <v>291</v>
      </c>
      <c r="B80" s="8" t="s">
        <v>292</v>
      </c>
      <c r="C80" s="8" t="s">
        <v>293</v>
      </c>
      <c r="D80" s="8" t="s">
        <v>294</v>
      </c>
      <c r="E80" s="38" t="s">
        <v>295</v>
      </c>
      <c r="F80" s="13">
        <v>45</v>
      </c>
      <c r="G80" s="13">
        <v>39</v>
      </c>
      <c r="H80" s="30">
        <v>950</v>
      </c>
      <c r="I80" s="40">
        <v>2.5</v>
      </c>
      <c r="J80" s="147">
        <v>0.69473684210526321</v>
      </c>
      <c r="K80" s="147">
        <v>0.30526315789473679</v>
      </c>
      <c r="L80" s="13">
        <v>5762</v>
      </c>
      <c r="M80" s="27">
        <v>5762</v>
      </c>
      <c r="N80" s="119" t="s">
        <v>296</v>
      </c>
      <c r="O80" s="40">
        <v>0</v>
      </c>
      <c r="P80" s="123">
        <v>42812</v>
      </c>
      <c r="Q80" s="123">
        <v>31502</v>
      </c>
      <c r="R80" s="123">
        <v>11310</v>
      </c>
      <c r="S80" s="13"/>
      <c r="T80" s="13">
        <v>13</v>
      </c>
      <c r="U80" s="13" t="s">
        <v>297</v>
      </c>
      <c r="V80" s="13" t="s">
        <v>40</v>
      </c>
      <c r="W80" s="49">
        <v>42283</v>
      </c>
      <c r="X80" s="50">
        <v>42284</v>
      </c>
      <c r="Y80" s="50">
        <v>42296</v>
      </c>
      <c r="Z80" s="50"/>
      <c r="AA80" s="13"/>
      <c r="AB80" s="13">
        <v>975</v>
      </c>
      <c r="AC80" s="57">
        <f t="shared" si="1"/>
        <v>5.7329999999999997</v>
      </c>
      <c r="AD80" s="57">
        <f t="shared" si="2"/>
        <v>5.9669999999999996</v>
      </c>
      <c r="AE80" s="17">
        <f t="shared" si="3"/>
        <v>1.95</v>
      </c>
      <c r="AF80" s="17">
        <f t="shared" si="4"/>
        <v>11.7</v>
      </c>
    </row>
    <row r="81" spans="1:32" x14ac:dyDescent="0.2">
      <c r="A81" s="8" t="s">
        <v>132</v>
      </c>
      <c r="B81" s="8" t="s">
        <v>105</v>
      </c>
      <c r="C81" s="8" t="s">
        <v>133</v>
      </c>
      <c r="D81" s="8" t="s">
        <v>170</v>
      </c>
      <c r="E81" s="38" t="s">
        <v>298</v>
      </c>
      <c r="F81" s="13">
        <v>44</v>
      </c>
      <c r="G81" s="13">
        <v>12</v>
      </c>
      <c r="H81" s="30">
        <v>805</v>
      </c>
      <c r="I81" s="40">
        <v>2.5</v>
      </c>
      <c r="J81" s="147">
        <v>0.81987577639751552</v>
      </c>
      <c r="K81" s="147">
        <v>0.18012422360248448</v>
      </c>
      <c r="L81" s="13">
        <v>0</v>
      </c>
      <c r="M81" s="27">
        <v>0</v>
      </c>
      <c r="N81" s="119" t="s">
        <v>299</v>
      </c>
      <c r="O81" s="40">
        <v>2</v>
      </c>
      <c r="P81" s="123">
        <v>10060</v>
      </c>
      <c r="Q81" s="123">
        <v>8320</v>
      </c>
      <c r="R81" s="123">
        <v>1740</v>
      </c>
      <c r="S81" s="13"/>
      <c r="T81" s="13">
        <v>5</v>
      </c>
      <c r="U81" s="13">
        <v>4166</v>
      </c>
      <c r="V81" s="13" t="s">
        <v>25</v>
      </c>
      <c r="W81" s="49">
        <v>42652</v>
      </c>
      <c r="X81" s="50">
        <v>42663</v>
      </c>
      <c r="Y81" s="50">
        <v>42673</v>
      </c>
      <c r="Z81" s="50">
        <v>42384</v>
      </c>
      <c r="AA81" s="13"/>
      <c r="AB81" s="13">
        <v>455</v>
      </c>
      <c r="AC81" s="57">
        <f t="shared" si="1"/>
        <v>1.7639999999999998</v>
      </c>
      <c r="AD81" s="57">
        <f t="shared" si="2"/>
        <v>1.8359999999999999</v>
      </c>
      <c r="AE81" s="17">
        <f t="shared" si="3"/>
        <v>0.6</v>
      </c>
      <c r="AF81" s="17">
        <f t="shared" si="4"/>
        <v>3.5999999999999996</v>
      </c>
    </row>
    <row r="82" spans="1:32" x14ac:dyDescent="0.2">
      <c r="A82" s="61" t="s">
        <v>300</v>
      </c>
      <c r="B82" s="61" t="s">
        <v>34</v>
      </c>
      <c r="C82" s="61" t="s">
        <v>35</v>
      </c>
      <c r="D82" s="61" t="s">
        <v>56</v>
      </c>
      <c r="E82" s="70" t="s">
        <v>301</v>
      </c>
      <c r="F82" s="65">
        <v>41</v>
      </c>
      <c r="G82" s="65">
        <v>30</v>
      </c>
      <c r="H82" s="54">
        <v>950</v>
      </c>
      <c r="I82" s="164">
        <v>2.5</v>
      </c>
      <c r="J82" s="165">
        <v>0.69473684210526321</v>
      </c>
      <c r="K82" s="165">
        <v>0.30526315789473679</v>
      </c>
      <c r="L82" s="65">
        <v>0</v>
      </c>
      <c r="M82" s="71">
        <v>0</v>
      </c>
      <c r="N82" s="176" t="s">
        <v>302</v>
      </c>
      <c r="O82" s="164">
        <v>0</v>
      </c>
      <c r="P82" s="142">
        <v>28500</v>
      </c>
      <c r="Q82" s="142">
        <v>19800</v>
      </c>
      <c r="R82" s="142">
        <v>8700</v>
      </c>
      <c r="S82" s="69"/>
      <c r="T82" s="65">
        <v>10</v>
      </c>
      <c r="U82" s="177">
        <v>4170</v>
      </c>
      <c r="V82" s="177" t="s">
        <v>174</v>
      </c>
      <c r="W82" s="188">
        <v>42279</v>
      </c>
      <c r="X82" s="50">
        <v>42279</v>
      </c>
      <c r="Y82" s="50">
        <v>42283</v>
      </c>
      <c r="Z82" s="50">
        <v>42290</v>
      </c>
      <c r="AA82" s="13"/>
      <c r="AB82" s="13">
        <v>700</v>
      </c>
      <c r="AC82" s="57">
        <f t="shared" si="1"/>
        <v>4.41</v>
      </c>
      <c r="AD82" s="57">
        <f t="shared" si="2"/>
        <v>4.59</v>
      </c>
      <c r="AE82" s="17">
        <f t="shared" si="3"/>
        <v>1.5</v>
      </c>
      <c r="AF82" s="17">
        <f t="shared" si="4"/>
        <v>9</v>
      </c>
    </row>
    <row r="83" spans="1:32" x14ac:dyDescent="0.2">
      <c r="A83" s="61" t="s">
        <v>303</v>
      </c>
      <c r="B83" s="61" t="s">
        <v>34</v>
      </c>
      <c r="C83" s="61" t="s">
        <v>35</v>
      </c>
      <c r="D83" s="61" t="s">
        <v>56</v>
      </c>
      <c r="E83" s="70" t="s">
        <v>304</v>
      </c>
      <c r="F83" s="65">
        <v>41</v>
      </c>
      <c r="G83" s="65">
        <v>100</v>
      </c>
      <c r="H83" s="54">
        <v>950</v>
      </c>
      <c r="I83" s="164">
        <v>2.5</v>
      </c>
      <c r="J83" s="165">
        <v>0.69473684210526321</v>
      </c>
      <c r="K83" s="165">
        <v>0.30526315789473679</v>
      </c>
      <c r="L83" s="65">
        <v>0</v>
      </c>
      <c r="M83" s="71">
        <v>0</v>
      </c>
      <c r="N83" s="176" t="s">
        <v>302</v>
      </c>
      <c r="O83" s="164">
        <v>3</v>
      </c>
      <c r="P83" s="142">
        <v>95600</v>
      </c>
      <c r="Q83" s="123">
        <v>66600</v>
      </c>
      <c r="R83" s="123">
        <v>29000</v>
      </c>
      <c r="S83" s="69"/>
      <c r="T83" s="65">
        <v>34</v>
      </c>
      <c r="U83" s="177">
        <v>4169</v>
      </c>
      <c r="V83" s="127" t="s">
        <v>174</v>
      </c>
      <c r="W83" s="49">
        <v>42280</v>
      </c>
      <c r="X83" s="50">
        <v>42292</v>
      </c>
      <c r="Y83" s="50">
        <v>42298</v>
      </c>
      <c r="Z83" s="50">
        <v>42332</v>
      </c>
      <c r="AA83" s="13"/>
      <c r="AB83" s="13">
        <v>2500</v>
      </c>
      <c r="AC83" s="57">
        <f t="shared" si="1"/>
        <v>14.7</v>
      </c>
      <c r="AD83" s="57">
        <f t="shared" si="2"/>
        <v>15.3</v>
      </c>
      <c r="AE83" s="17">
        <f t="shared" si="3"/>
        <v>5</v>
      </c>
      <c r="AF83" s="17">
        <f t="shared" si="4"/>
        <v>30</v>
      </c>
    </row>
    <row r="84" spans="1:32" x14ac:dyDescent="0.2">
      <c r="A84" s="8" t="s">
        <v>237</v>
      </c>
      <c r="B84" s="8" t="s">
        <v>54</v>
      </c>
      <c r="C84" s="8" t="s">
        <v>247</v>
      </c>
      <c r="D84" s="8" t="s">
        <v>56</v>
      </c>
      <c r="E84" s="38" t="s">
        <v>305</v>
      </c>
      <c r="F84" s="13">
        <v>38</v>
      </c>
      <c r="G84" s="13">
        <v>6</v>
      </c>
      <c r="H84" s="30">
        <v>950</v>
      </c>
      <c r="I84" s="40">
        <v>2.5</v>
      </c>
      <c r="J84" s="147">
        <v>0.69473684210526321</v>
      </c>
      <c r="K84" s="147">
        <v>0.30526315789473679</v>
      </c>
      <c r="L84" s="13">
        <v>0</v>
      </c>
      <c r="M84" s="27">
        <v>0</v>
      </c>
      <c r="N84" s="119" t="s">
        <v>302</v>
      </c>
      <c r="O84" s="40">
        <v>0</v>
      </c>
      <c r="P84" s="123">
        <v>5700</v>
      </c>
      <c r="Q84" s="142">
        <v>3960</v>
      </c>
      <c r="R84" s="142">
        <v>1740</v>
      </c>
      <c r="S84" s="69"/>
      <c r="T84" s="13">
        <v>3</v>
      </c>
      <c r="U84" s="177">
        <v>4171</v>
      </c>
      <c r="V84" s="177" t="s">
        <v>74</v>
      </c>
      <c r="W84" s="188">
        <v>42298</v>
      </c>
      <c r="X84" s="180">
        <v>42298</v>
      </c>
      <c r="Y84" s="180">
        <v>42320</v>
      </c>
      <c r="Z84" s="180"/>
      <c r="AA84" s="13"/>
      <c r="AB84" s="13">
        <v>195</v>
      </c>
      <c r="AC84" s="57">
        <f t="shared" si="1"/>
        <v>0.8819999999999999</v>
      </c>
      <c r="AD84" s="57">
        <f t="shared" si="2"/>
        <v>0.91799999999999993</v>
      </c>
      <c r="AE84" s="17">
        <f t="shared" si="3"/>
        <v>0.3</v>
      </c>
      <c r="AF84" s="17">
        <f t="shared" si="4"/>
        <v>1.7999999999999998</v>
      </c>
    </row>
    <row r="85" spans="1:32" x14ac:dyDescent="0.2">
      <c r="A85" s="61" t="s">
        <v>306</v>
      </c>
      <c r="B85" s="61" t="s">
        <v>307</v>
      </c>
      <c r="C85" s="61" t="s">
        <v>308</v>
      </c>
      <c r="D85" s="61" t="s">
        <v>309</v>
      </c>
      <c r="E85" s="70" t="s">
        <v>310</v>
      </c>
      <c r="F85" s="65">
        <v>40</v>
      </c>
      <c r="G85" s="65">
        <v>30</v>
      </c>
      <c r="H85" s="54">
        <v>950</v>
      </c>
      <c r="I85" s="164">
        <v>2.5</v>
      </c>
      <c r="J85" s="165">
        <v>0.69473684210526321</v>
      </c>
      <c r="K85" s="165">
        <v>0.30526315789473679</v>
      </c>
      <c r="L85" s="65">
        <v>200</v>
      </c>
      <c r="M85" s="71">
        <v>1775</v>
      </c>
      <c r="N85" s="176" t="s">
        <v>311</v>
      </c>
      <c r="O85" s="164">
        <v>1</v>
      </c>
      <c r="P85" s="142">
        <v>30475</v>
      </c>
      <c r="Q85" s="123">
        <v>21775</v>
      </c>
      <c r="R85" s="123">
        <v>8700</v>
      </c>
      <c r="S85" s="91"/>
      <c r="T85" s="65">
        <v>10</v>
      </c>
      <c r="U85" s="177" t="s">
        <v>312</v>
      </c>
      <c r="V85" s="127" t="s">
        <v>74</v>
      </c>
      <c r="W85" s="49"/>
      <c r="X85" s="50"/>
      <c r="Y85" s="50"/>
      <c r="Z85" s="50"/>
      <c r="AA85" s="13"/>
      <c r="AB85" s="13">
        <v>740</v>
      </c>
      <c r="AC85" s="57">
        <f t="shared" si="1"/>
        <v>4.41</v>
      </c>
      <c r="AD85" s="57">
        <f t="shared" si="2"/>
        <v>4.59</v>
      </c>
      <c r="AE85" s="17">
        <f t="shared" si="3"/>
        <v>1.5</v>
      </c>
      <c r="AF85" s="17">
        <f t="shared" si="4"/>
        <v>9</v>
      </c>
    </row>
    <row r="86" spans="1:32" x14ac:dyDescent="0.2">
      <c r="A86" s="61" t="s">
        <v>132</v>
      </c>
      <c r="B86" s="61" t="s">
        <v>105</v>
      </c>
      <c r="C86" s="61" t="s">
        <v>133</v>
      </c>
      <c r="D86" s="61" t="s">
        <v>23</v>
      </c>
      <c r="E86" s="70" t="s">
        <v>313</v>
      </c>
      <c r="F86" s="65" t="s">
        <v>92</v>
      </c>
      <c r="G86" s="65">
        <v>30</v>
      </c>
      <c r="H86" s="54">
        <v>1698</v>
      </c>
      <c r="I86" s="164">
        <v>45</v>
      </c>
      <c r="J86" s="165">
        <v>0.55948173999999995</v>
      </c>
      <c r="K86" s="165">
        <v>0.44051823000000001</v>
      </c>
      <c r="L86" s="65">
        <v>0</v>
      </c>
      <c r="M86" s="71">
        <v>0</v>
      </c>
      <c r="N86" s="176" t="s">
        <v>314</v>
      </c>
      <c r="O86" s="164">
        <v>0</v>
      </c>
      <c r="P86" s="142">
        <v>50940</v>
      </c>
      <c r="Q86" s="123">
        <v>28500</v>
      </c>
      <c r="R86" s="123">
        <v>22440</v>
      </c>
      <c r="S86" s="69"/>
      <c r="T86" s="65">
        <v>30</v>
      </c>
      <c r="U86" s="177">
        <v>4175</v>
      </c>
      <c r="V86" s="127" t="s">
        <v>25</v>
      </c>
      <c r="W86" s="49">
        <v>42322</v>
      </c>
      <c r="X86" s="50">
        <v>42325</v>
      </c>
      <c r="Y86" s="50">
        <v>42335</v>
      </c>
      <c r="Z86" s="50">
        <v>42384</v>
      </c>
      <c r="AA86" s="13"/>
      <c r="AB86" s="13">
        <v>1350</v>
      </c>
      <c r="AC86" s="57">
        <f t="shared" si="1"/>
        <v>4.41</v>
      </c>
      <c r="AD86" s="57">
        <f t="shared" si="2"/>
        <v>4.59</v>
      </c>
      <c r="AE86" s="17">
        <f t="shared" si="3"/>
        <v>1.5</v>
      </c>
      <c r="AF86" s="17">
        <f t="shared" si="4"/>
        <v>9</v>
      </c>
    </row>
    <row r="87" spans="1:32" x14ac:dyDescent="0.2">
      <c r="A87" s="61" t="s">
        <v>237</v>
      </c>
      <c r="B87" s="61" t="s">
        <v>54</v>
      </c>
      <c r="C87" s="61" t="s">
        <v>247</v>
      </c>
      <c r="D87" s="61" t="s">
        <v>56</v>
      </c>
      <c r="E87" s="70" t="s">
        <v>315</v>
      </c>
      <c r="F87" s="65">
        <v>38</v>
      </c>
      <c r="G87" s="65">
        <v>40</v>
      </c>
      <c r="H87" s="54">
        <v>950</v>
      </c>
      <c r="I87" s="164">
        <v>2.5</v>
      </c>
      <c r="J87" s="165">
        <v>0.69473684210526321</v>
      </c>
      <c r="K87" s="165">
        <v>0.30526315789473679</v>
      </c>
      <c r="L87" s="65">
        <v>0</v>
      </c>
      <c r="M87" s="71">
        <v>0</v>
      </c>
      <c r="N87" s="176" t="s">
        <v>314</v>
      </c>
      <c r="O87" s="164">
        <v>3</v>
      </c>
      <c r="P87" s="142">
        <v>38600</v>
      </c>
      <c r="Q87" s="123">
        <v>27000</v>
      </c>
      <c r="R87" s="123">
        <v>11600</v>
      </c>
      <c r="S87" s="69"/>
      <c r="T87" s="65">
        <v>15</v>
      </c>
      <c r="U87" s="177">
        <v>4179</v>
      </c>
      <c r="V87" s="127" t="s">
        <v>74</v>
      </c>
      <c r="W87" s="49">
        <v>42300</v>
      </c>
      <c r="X87" s="50">
        <v>42307</v>
      </c>
      <c r="Y87" s="50">
        <v>42320</v>
      </c>
      <c r="Z87" s="50"/>
      <c r="AA87" s="13"/>
      <c r="AB87" s="13">
        <v>1095</v>
      </c>
      <c r="AC87" s="57">
        <f t="shared" si="1"/>
        <v>5.88</v>
      </c>
      <c r="AD87" s="57">
        <f t="shared" si="2"/>
        <v>6.12</v>
      </c>
      <c r="AE87" s="17">
        <f t="shared" si="3"/>
        <v>2</v>
      </c>
      <c r="AF87" s="17">
        <f t="shared" si="4"/>
        <v>12</v>
      </c>
    </row>
    <row r="88" spans="1:32" x14ac:dyDescent="0.2">
      <c r="A88" s="61" t="s">
        <v>285</v>
      </c>
      <c r="B88" s="61" t="s">
        <v>140</v>
      </c>
      <c r="C88" s="61" t="s">
        <v>316</v>
      </c>
      <c r="D88" s="61" t="s">
        <v>294</v>
      </c>
      <c r="E88" s="70" t="s">
        <v>317</v>
      </c>
      <c r="F88" s="65">
        <v>44</v>
      </c>
      <c r="G88" s="65">
        <v>10</v>
      </c>
      <c r="H88" s="54">
        <v>950</v>
      </c>
      <c r="I88" s="164">
        <v>2.5</v>
      </c>
      <c r="J88" s="165">
        <v>0.69473684210526321</v>
      </c>
      <c r="K88" s="165">
        <v>0.30526315789473679</v>
      </c>
      <c r="L88" s="65">
        <v>0</v>
      </c>
      <c r="M88" s="71">
        <v>0</v>
      </c>
      <c r="N88" s="176" t="s">
        <v>314</v>
      </c>
      <c r="O88" s="164">
        <v>2</v>
      </c>
      <c r="P88" s="142">
        <v>9900</v>
      </c>
      <c r="Q88" s="123">
        <v>7000</v>
      </c>
      <c r="R88" s="123">
        <v>2900</v>
      </c>
      <c r="S88" s="69"/>
      <c r="T88" s="65">
        <v>4</v>
      </c>
      <c r="U88" s="177">
        <v>4176</v>
      </c>
      <c r="V88" s="127" t="s">
        <v>25</v>
      </c>
      <c r="W88" s="49">
        <v>42666</v>
      </c>
      <c r="X88" s="50">
        <v>42666</v>
      </c>
      <c r="Y88" s="50">
        <v>42673</v>
      </c>
      <c r="Z88" s="50">
        <v>42384</v>
      </c>
      <c r="AA88" s="13"/>
      <c r="AB88" s="13">
        <v>380</v>
      </c>
      <c r="AC88" s="57">
        <f t="shared" si="1"/>
        <v>1.47</v>
      </c>
      <c r="AD88" s="57">
        <f t="shared" si="2"/>
        <v>1.53</v>
      </c>
      <c r="AE88" s="17">
        <f t="shared" si="3"/>
        <v>0.5</v>
      </c>
      <c r="AF88" s="17">
        <f t="shared" si="4"/>
        <v>3</v>
      </c>
    </row>
    <row r="89" spans="1:32" x14ac:dyDescent="0.2">
      <c r="A89" s="61" t="s">
        <v>318</v>
      </c>
      <c r="B89" s="61" t="s">
        <v>140</v>
      </c>
      <c r="C89" s="61" t="s">
        <v>264</v>
      </c>
      <c r="D89" s="61" t="s">
        <v>319</v>
      </c>
      <c r="E89" s="70" t="s">
        <v>320</v>
      </c>
      <c r="F89" s="65">
        <v>36</v>
      </c>
      <c r="G89" s="65">
        <v>22</v>
      </c>
      <c r="H89" s="54">
        <v>1169.8</v>
      </c>
      <c r="I89" s="164">
        <v>2.5</v>
      </c>
      <c r="J89" s="165">
        <v>0.70524876047187557</v>
      </c>
      <c r="K89" s="165">
        <v>0.29475123952812443</v>
      </c>
      <c r="L89" s="65">
        <v>0</v>
      </c>
      <c r="M89" s="71">
        <v>0</v>
      </c>
      <c r="N89" s="176" t="s">
        <v>321</v>
      </c>
      <c r="O89" s="164">
        <v>3</v>
      </c>
      <c r="P89" s="142">
        <v>26335.599999999999</v>
      </c>
      <c r="Q89" s="123">
        <v>18750</v>
      </c>
      <c r="R89" s="123">
        <v>7585.6</v>
      </c>
      <c r="S89" s="69"/>
      <c r="T89" s="65">
        <v>19</v>
      </c>
      <c r="U89" s="177">
        <v>4184</v>
      </c>
      <c r="V89" s="127" t="s">
        <v>25</v>
      </c>
      <c r="W89" s="49">
        <v>42666</v>
      </c>
      <c r="X89" s="50">
        <v>42666</v>
      </c>
      <c r="Y89" s="50">
        <v>42673</v>
      </c>
      <c r="Z89" s="50">
        <v>42384</v>
      </c>
      <c r="AA89" s="13" t="s">
        <v>322</v>
      </c>
      <c r="AB89" s="13">
        <v>1545</v>
      </c>
      <c r="AC89" s="57">
        <f t="shared" si="1"/>
        <v>3.234</v>
      </c>
      <c r="AD89" s="57">
        <f t="shared" si="2"/>
        <v>3.3660000000000005</v>
      </c>
      <c r="AE89" s="17">
        <f t="shared" si="3"/>
        <v>1.1000000000000001</v>
      </c>
      <c r="AF89" s="17">
        <f t="shared" si="4"/>
        <v>6.6000000000000005</v>
      </c>
    </row>
    <row r="90" spans="1:32" x14ac:dyDescent="0.2">
      <c r="A90" s="61" t="s">
        <v>300</v>
      </c>
      <c r="B90" s="61" t="s">
        <v>34</v>
      </c>
      <c r="C90" s="61" t="s">
        <v>35</v>
      </c>
      <c r="D90" s="61" t="s">
        <v>56</v>
      </c>
      <c r="E90" s="70" t="s">
        <v>323</v>
      </c>
      <c r="F90" s="65">
        <v>41</v>
      </c>
      <c r="G90" s="65">
        <v>90</v>
      </c>
      <c r="H90" s="54">
        <v>950</v>
      </c>
      <c r="I90" s="164">
        <v>2.5</v>
      </c>
      <c r="J90" s="165">
        <v>0.69473684210526321</v>
      </c>
      <c r="K90" s="165">
        <v>0.30526315789473679</v>
      </c>
      <c r="L90" s="65">
        <v>0</v>
      </c>
      <c r="M90" s="71">
        <v>0</v>
      </c>
      <c r="N90" s="176" t="s">
        <v>321</v>
      </c>
      <c r="O90" s="164">
        <v>4</v>
      </c>
      <c r="P90" s="142">
        <v>86300</v>
      </c>
      <c r="Q90" s="123">
        <v>60200</v>
      </c>
      <c r="R90" s="123">
        <v>26100</v>
      </c>
      <c r="S90" s="69"/>
      <c r="T90" s="65">
        <v>30</v>
      </c>
      <c r="U90" s="177">
        <v>4185</v>
      </c>
      <c r="V90" s="127" t="s">
        <v>174</v>
      </c>
      <c r="W90" s="49">
        <v>42299</v>
      </c>
      <c r="X90" s="50">
        <v>42302</v>
      </c>
      <c r="Y90" s="50">
        <v>42304</v>
      </c>
      <c r="Z90" s="50">
        <v>42332</v>
      </c>
      <c r="AA90" s="13"/>
      <c r="AB90" s="13">
        <v>2260</v>
      </c>
      <c r="AC90" s="57">
        <f t="shared" si="1"/>
        <v>13.23</v>
      </c>
      <c r="AD90" s="57">
        <f t="shared" si="2"/>
        <v>13.77</v>
      </c>
      <c r="AE90" s="17">
        <f t="shared" si="3"/>
        <v>4.5</v>
      </c>
      <c r="AF90" s="17">
        <f t="shared" si="4"/>
        <v>27</v>
      </c>
    </row>
    <row r="91" spans="1:32" x14ac:dyDescent="0.2">
      <c r="A91" s="61" t="s">
        <v>324</v>
      </c>
      <c r="B91" s="61" t="s">
        <v>117</v>
      </c>
      <c r="C91" s="61" t="s">
        <v>325</v>
      </c>
      <c r="D91" s="61" t="s">
        <v>23</v>
      </c>
      <c r="E91" s="70" t="s">
        <v>326</v>
      </c>
      <c r="F91" s="65" t="s">
        <v>92</v>
      </c>
      <c r="G91" s="65">
        <v>50</v>
      </c>
      <c r="H91" s="54">
        <v>1698</v>
      </c>
      <c r="I91" s="164">
        <v>45</v>
      </c>
      <c r="J91" s="165">
        <v>0.55948173999999995</v>
      </c>
      <c r="K91" s="165">
        <v>0.44051823000000001</v>
      </c>
      <c r="L91" s="65">
        <v>400</v>
      </c>
      <c r="M91" s="71">
        <v>4338</v>
      </c>
      <c r="N91" s="176" t="s">
        <v>321</v>
      </c>
      <c r="O91" s="164">
        <v>2</v>
      </c>
      <c r="P91" s="142">
        <v>89638</v>
      </c>
      <c r="Q91" s="123">
        <v>52238</v>
      </c>
      <c r="R91" s="123">
        <v>37400</v>
      </c>
      <c r="S91" s="69"/>
      <c r="T91" s="65">
        <v>50</v>
      </c>
      <c r="U91" s="177">
        <v>4188</v>
      </c>
      <c r="V91" s="127" t="s">
        <v>25</v>
      </c>
      <c r="W91" s="49">
        <v>42300</v>
      </c>
      <c r="X91" s="50">
        <v>42321</v>
      </c>
      <c r="Y91" s="50">
        <v>42320</v>
      </c>
      <c r="Z91" s="50">
        <v>42384</v>
      </c>
      <c r="AA91" s="13"/>
      <c r="AB91" s="13">
        <v>2000</v>
      </c>
      <c r="AC91" s="57">
        <f t="shared" si="1"/>
        <v>7.35</v>
      </c>
      <c r="AD91" s="57">
        <f t="shared" si="2"/>
        <v>7.65</v>
      </c>
      <c r="AE91" s="17">
        <f t="shared" si="3"/>
        <v>2.5</v>
      </c>
      <c r="AF91" s="17">
        <f t="shared" si="4"/>
        <v>15</v>
      </c>
    </row>
    <row r="92" spans="1:32" x14ac:dyDescent="0.2">
      <c r="A92" s="61" t="s">
        <v>210</v>
      </c>
      <c r="B92" s="61" t="s">
        <v>117</v>
      </c>
      <c r="C92" s="61" t="s">
        <v>327</v>
      </c>
      <c r="D92" s="61" t="s">
        <v>328</v>
      </c>
      <c r="E92" s="70" t="s">
        <v>329</v>
      </c>
      <c r="F92" s="65">
        <v>32</v>
      </c>
      <c r="G92" s="65">
        <v>200</v>
      </c>
      <c r="H92" s="54">
        <v>1169</v>
      </c>
      <c r="I92" s="164">
        <v>2.5</v>
      </c>
      <c r="J92" s="165">
        <v>0.69289991445680066</v>
      </c>
      <c r="K92" s="165">
        <v>0.30710008554319934</v>
      </c>
      <c r="L92" s="65">
        <v>0</v>
      </c>
      <c r="M92" s="71">
        <v>0</v>
      </c>
      <c r="N92" s="176" t="s">
        <v>330</v>
      </c>
      <c r="O92" s="164">
        <v>3</v>
      </c>
      <c r="P92" s="142">
        <v>234400</v>
      </c>
      <c r="Q92" s="123">
        <v>162600</v>
      </c>
      <c r="R92" s="123">
        <v>71800</v>
      </c>
      <c r="S92" s="69"/>
      <c r="T92" s="65">
        <v>125</v>
      </c>
      <c r="U92" s="177">
        <v>4190</v>
      </c>
      <c r="V92" s="127" t="s">
        <v>25</v>
      </c>
      <c r="W92" s="49">
        <v>42309</v>
      </c>
      <c r="X92" s="50">
        <v>42334</v>
      </c>
      <c r="Y92" s="50">
        <v>42335</v>
      </c>
      <c r="Z92" s="50"/>
      <c r="AA92" s="13"/>
      <c r="AB92" s="13">
        <v>6620</v>
      </c>
      <c r="AC92" s="57">
        <f t="shared" si="1"/>
        <v>29.4</v>
      </c>
      <c r="AD92" s="57">
        <f t="shared" si="2"/>
        <v>30.6</v>
      </c>
      <c r="AE92" s="17">
        <f t="shared" si="3"/>
        <v>10</v>
      </c>
      <c r="AF92" s="17">
        <f t="shared" si="4"/>
        <v>60</v>
      </c>
    </row>
    <row r="93" spans="1:32" x14ac:dyDescent="0.2">
      <c r="A93" s="8" t="s">
        <v>261</v>
      </c>
      <c r="B93" s="8" t="s">
        <v>34</v>
      </c>
      <c r="C93" s="51" t="s">
        <v>234</v>
      </c>
      <c r="D93" s="8" t="s">
        <v>56</v>
      </c>
      <c r="E93" s="13" t="s">
        <v>331</v>
      </c>
      <c r="F93" s="40">
        <v>41</v>
      </c>
      <c r="G93" s="40">
        <v>160</v>
      </c>
      <c r="H93" s="30">
        <v>950</v>
      </c>
      <c r="I93" s="147">
        <v>2.5</v>
      </c>
      <c r="J93" s="13">
        <v>0.69473684210526321</v>
      </c>
      <c r="K93" s="40">
        <v>0.30526315789473679</v>
      </c>
      <c r="L93" s="40">
        <v>0</v>
      </c>
      <c r="M93" s="40">
        <v>0</v>
      </c>
      <c r="N93" s="123" t="s">
        <v>332</v>
      </c>
      <c r="O93" s="21">
        <v>2</v>
      </c>
      <c r="P93" s="142">
        <v>152400</v>
      </c>
      <c r="Q93" s="123">
        <v>106000</v>
      </c>
      <c r="R93" s="123">
        <v>46400</v>
      </c>
      <c r="S93" s="69"/>
      <c r="T93" s="65">
        <v>54</v>
      </c>
      <c r="U93" s="177">
        <v>4194</v>
      </c>
      <c r="V93" s="127" t="s">
        <v>174</v>
      </c>
      <c r="W93" s="49">
        <v>42305</v>
      </c>
      <c r="X93" s="50">
        <v>42315</v>
      </c>
      <c r="Y93" s="50">
        <v>42318</v>
      </c>
      <c r="Z93" s="50">
        <v>42325</v>
      </c>
      <c r="AA93" s="13"/>
      <c r="AB93" s="13">
        <v>3860</v>
      </c>
      <c r="AC93" s="57">
        <f t="shared" si="1"/>
        <v>23.52</v>
      </c>
      <c r="AD93" s="57">
        <f t="shared" si="2"/>
        <v>24.48</v>
      </c>
      <c r="AE93" s="17">
        <f t="shared" si="3"/>
        <v>8</v>
      </c>
      <c r="AF93" s="17">
        <f t="shared" si="4"/>
        <v>48</v>
      </c>
    </row>
    <row r="94" spans="1:32" x14ac:dyDescent="0.2">
      <c r="A94" s="61" t="s">
        <v>333</v>
      </c>
      <c r="B94" s="61" t="s">
        <v>105</v>
      </c>
      <c r="C94" s="61" t="s">
        <v>334</v>
      </c>
      <c r="D94" s="61" t="s">
        <v>23</v>
      </c>
      <c r="E94" s="70" t="s">
        <v>335</v>
      </c>
      <c r="F94" s="65" t="s">
        <v>92</v>
      </c>
      <c r="G94" s="65">
        <v>100</v>
      </c>
      <c r="H94" s="54">
        <v>1698</v>
      </c>
      <c r="I94" s="164">
        <v>40</v>
      </c>
      <c r="J94" s="165">
        <v>0.55948173999999995</v>
      </c>
      <c r="K94" s="165">
        <v>0.44051823000000001</v>
      </c>
      <c r="L94" s="65">
        <v>600</v>
      </c>
      <c r="M94" s="71">
        <v>0</v>
      </c>
      <c r="N94" s="176" t="s">
        <v>336</v>
      </c>
      <c r="O94" s="164">
        <v>3</v>
      </c>
      <c r="P94" s="142">
        <v>170400</v>
      </c>
      <c r="Q94" s="123">
        <v>95600</v>
      </c>
      <c r="R94" s="123">
        <v>74800</v>
      </c>
      <c r="S94" s="69"/>
      <c r="T94" s="65">
        <v>100</v>
      </c>
      <c r="U94" s="177">
        <v>4186</v>
      </c>
      <c r="V94" s="127" t="s">
        <v>25</v>
      </c>
      <c r="W94" s="49">
        <v>42708</v>
      </c>
      <c r="X94" s="50">
        <v>42375</v>
      </c>
      <c r="Y94" s="50">
        <v>42394</v>
      </c>
      <c r="Z94" s="50"/>
      <c r="AA94" s="13" t="s">
        <v>97</v>
      </c>
      <c r="AB94" s="13">
        <v>4000</v>
      </c>
      <c r="AC94" s="57">
        <f t="shared" si="1"/>
        <v>14.7</v>
      </c>
      <c r="AD94" s="57">
        <f t="shared" si="2"/>
        <v>15.3</v>
      </c>
      <c r="AE94" s="17">
        <f t="shared" si="3"/>
        <v>5</v>
      </c>
      <c r="AF94" s="17">
        <f t="shared" si="4"/>
        <v>30</v>
      </c>
    </row>
    <row r="95" spans="1:32" x14ac:dyDescent="0.2">
      <c r="A95" s="61" t="s">
        <v>237</v>
      </c>
      <c r="B95" s="61" t="s">
        <v>54</v>
      </c>
      <c r="C95" s="61" t="s">
        <v>247</v>
      </c>
      <c r="D95" s="61" t="s">
        <v>56</v>
      </c>
      <c r="E95" s="70" t="s">
        <v>337</v>
      </c>
      <c r="F95" s="65">
        <v>38</v>
      </c>
      <c r="G95" s="65">
        <v>14</v>
      </c>
      <c r="H95" s="54">
        <v>950</v>
      </c>
      <c r="I95" s="164">
        <v>2.5</v>
      </c>
      <c r="J95" s="165">
        <v>0.69473684210526321</v>
      </c>
      <c r="K95" s="165">
        <v>0.30526315789473679</v>
      </c>
      <c r="L95" s="65">
        <v>0</v>
      </c>
      <c r="M95" s="71">
        <v>0</v>
      </c>
      <c r="N95" s="176" t="s">
        <v>338</v>
      </c>
      <c r="O95" s="164">
        <v>0</v>
      </c>
      <c r="P95" s="142">
        <v>13300</v>
      </c>
      <c r="Q95" s="123">
        <v>9240</v>
      </c>
      <c r="R95" s="123">
        <v>4060</v>
      </c>
      <c r="S95" s="69"/>
      <c r="T95" s="65">
        <v>6</v>
      </c>
      <c r="U95" s="177">
        <v>4197</v>
      </c>
      <c r="V95" s="127" t="s">
        <v>74</v>
      </c>
      <c r="W95" s="49">
        <v>42314</v>
      </c>
      <c r="X95" s="50">
        <v>42314</v>
      </c>
      <c r="Y95" s="50">
        <v>42320</v>
      </c>
      <c r="Z95" s="50">
        <v>42327</v>
      </c>
      <c r="AA95" s="13"/>
      <c r="AB95" s="13">
        <v>390</v>
      </c>
      <c r="AC95" s="57">
        <f t="shared" si="1"/>
        <v>2.0579999999999998</v>
      </c>
      <c r="AD95" s="57">
        <f t="shared" si="2"/>
        <v>2.1419999999999995</v>
      </c>
      <c r="AE95" s="17">
        <f t="shared" si="3"/>
        <v>0.7</v>
      </c>
      <c r="AF95" s="17">
        <f t="shared" si="4"/>
        <v>4.1999999999999993</v>
      </c>
    </row>
    <row r="96" spans="1:32" x14ac:dyDescent="0.2">
      <c r="A96" s="61" t="s">
        <v>339</v>
      </c>
      <c r="B96" s="61" t="s">
        <v>34</v>
      </c>
      <c r="C96" s="61" t="s">
        <v>340</v>
      </c>
      <c r="D96" s="61" t="s">
        <v>56</v>
      </c>
      <c r="E96" s="70" t="s">
        <v>341</v>
      </c>
      <c r="F96" s="65">
        <v>41</v>
      </c>
      <c r="G96" s="65">
        <v>50</v>
      </c>
      <c r="H96" s="54">
        <v>950</v>
      </c>
      <c r="I96" s="164">
        <v>2.5</v>
      </c>
      <c r="J96" s="165">
        <v>0.69473684210526321</v>
      </c>
      <c r="K96" s="165">
        <v>0.30526315789473679</v>
      </c>
      <c r="L96" s="65">
        <v>0</v>
      </c>
      <c r="M96" s="71">
        <v>0</v>
      </c>
      <c r="N96" s="176" t="s">
        <v>342</v>
      </c>
      <c r="O96" s="164">
        <v>1</v>
      </c>
      <c r="P96" s="142">
        <v>47700</v>
      </c>
      <c r="Q96" s="123">
        <v>33200</v>
      </c>
      <c r="R96" s="123">
        <v>14500</v>
      </c>
      <c r="S96" s="69"/>
      <c r="T96" s="65">
        <v>17</v>
      </c>
      <c r="U96" s="177">
        <v>4201</v>
      </c>
      <c r="V96" s="127" t="s">
        <v>174</v>
      </c>
      <c r="W96" s="49">
        <v>42329</v>
      </c>
      <c r="X96" s="50">
        <v>42330</v>
      </c>
      <c r="Y96" s="50">
        <v>42332</v>
      </c>
      <c r="Z96" s="50">
        <v>42339</v>
      </c>
      <c r="AA96" s="13"/>
      <c r="AB96" s="13">
        <v>1230</v>
      </c>
      <c r="AC96" s="57">
        <f t="shared" si="1"/>
        <v>7.35</v>
      </c>
      <c r="AD96" s="57">
        <f t="shared" si="2"/>
        <v>7.65</v>
      </c>
      <c r="AE96" s="17">
        <f t="shared" si="3"/>
        <v>2.5</v>
      </c>
      <c r="AF96" s="17">
        <f t="shared" si="4"/>
        <v>15</v>
      </c>
    </row>
    <row r="97" spans="1:32" x14ac:dyDescent="0.2">
      <c r="A97" s="61" t="s">
        <v>343</v>
      </c>
      <c r="B97" s="61" t="s">
        <v>34</v>
      </c>
      <c r="C97" s="61" t="s">
        <v>344</v>
      </c>
      <c r="D97" s="61" t="s">
        <v>56</v>
      </c>
      <c r="E97" s="70" t="s">
        <v>345</v>
      </c>
      <c r="F97" s="65">
        <v>41</v>
      </c>
      <c r="G97" s="65">
        <v>200</v>
      </c>
      <c r="H97" s="54">
        <v>950</v>
      </c>
      <c r="I97" s="164">
        <v>2.5</v>
      </c>
      <c r="J97" s="165">
        <v>0.69473684210526321</v>
      </c>
      <c r="K97" s="165">
        <v>0.30526315789473679</v>
      </c>
      <c r="L97" s="65">
        <v>0</v>
      </c>
      <c r="M97" s="71">
        <v>0</v>
      </c>
      <c r="N97" s="176" t="s">
        <v>342</v>
      </c>
      <c r="O97" s="164">
        <v>2</v>
      </c>
      <c r="P97" s="142">
        <v>190400</v>
      </c>
      <c r="Q97" s="123">
        <v>132400</v>
      </c>
      <c r="R97" s="123">
        <v>58000</v>
      </c>
      <c r="S97" s="69"/>
      <c r="T97" s="65">
        <v>67</v>
      </c>
      <c r="U97" s="177">
        <v>4199</v>
      </c>
      <c r="V97" s="127" t="s">
        <v>174</v>
      </c>
      <c r="W97" s="49">
        <v>42316</v>
      </c>
      <c r="X97" s="50">
        <v>42328</v>
      </c>
      <c r="Y97" s="50">
        <v>42332</v>
      </c>
      <c r="Z97" s="50">
        <v>42347</v>
      </c>
      <c r="AA97" s="13"/>
      <c r="AB97" s="13">
        <v>4770</v>
      </c>
      <c r="AC97" s="57">
        <f t="shared" si="1"/>
        <v>29.4</v>
      </c>
      <c r="AD97" s="57">
        <f t="shared" si="2"/>
        <v>30.6</v>
      </c>
      <c r="AE97" s="17">
        <f t="shared" si="3"/>
        <v>10</v>
      </c>
      <c r="AF97" s="17">
        <f t="shared" si="4"/>
        <v>60</v>
      </c>
    </row>
    <row r="98" spans="1:32" x14ac:dyDescent="0.2">
      <c r="A98" s="61" t="s">
        <v>237</v>
      </c>
      <c r="B98" s="61" t="s">
        <v>54</v>
      </c>
      <c r="C98" s="61" t="s">
        <v>247</v>
      </c>
      <c r="D98" s="61" t="s">
        <v>56</v>
      </c>
      <c r="E98" s="70" t="s">
        <v>346</v>
      </c>
      <c r="F98" s="65">
        <v>38</v>
      </c>
      <c r="G98" s="65">
        <v>20</v>
      </c>
      <c r="H98" s="54">
        <v>950</v>
      </c>
      <c r="I98" s="164">
        <v>2.5</v>
      </c>
      <c r="J98" s="165">
        <v>0.69473684210526321</v>
      </c>
      <c r="K98" s="165">
        <v>0.30526315789473679</v>
      </c>
      <c r="L98" s="65">
        <v>0</v>
      </c>
      <c r="M98" s="71">
        <v>0</v>
      </c>
      <c r="N98" s="176" t="s">
        <v>347</v>
      </c>
      <c r="O98" s="164">
        <v>0</v>
      </c>
      <c r="P98" s="142">
        <v>19000</v>
      </c>
      <c r="Q98" s="123">
        <v>13200</v>
      </c>
      <c r="R98" s="123">
        <v>5800</v>
      </c>
      <c r="S98" s="69"/>
      <c r="T98" s="65">
        <v>8</v>
      </c>
      <c r="U98" s="177">
        <v>4206</v>
      </c>
      <c r="V98" s="127" t="s">
        <v>74</v>
      </c>
      <c r="W98" s="49">
        <v>42320</v>
      </c>
      <c r="X98" s="50">
        <v>42320</v>
      </c>
      <c r="Y98" s="50">
        <v>42320</v>
      </c>
      <c r="Z98" s="50">
        <v>42327</v>
      </c>
      <c r="AA98" s="13"/>
      <c r="AB98" s="13">
        <v>520</v>
      </c>
      <c r="AC98" s="57">
        <f t="shared" si="1"/>
        <v>2.94</v>
      </c>
      <c r="AD98" s="57">
        <f t="shared" si="2"/>
        <v>3.06</v>
      </c>
      <c r="AE98" s="17">
        <f t="shared" si="3"/>
        <v>1</v>
      </c>
      <c r="AF98" s="17">
        <f t="shared" si="4"/>
        <v>6</v>
      </c>
    </row>
    <row r="99" spans="1:32" x14ac:dyDescent="0.2">
      <c r="A99" s="61" t="s">
        <v>41</v>
      </c>
      <c r="B99" s="61" t="s">
        <v>54</v>
      </c>
      <c r="C99" s="61" t="s">
        <v>60</v>
      </c>
      <c r="D99" s="61" t="s">
        <v>56</v>
      </c>
      <c r="E99" s="70" t="s">
        <v>348</v>
      </c>
      <c r="F99" s="65">
        <v>38</v>
      </c>
      <c r="G99" s="65">
        <v>34</v>
      </c>
      <c r="H99" s="54">
        <v>950</v>
      </c>
      <c r="I99" s="164">
        <v>2.5</v>
      </c>
      <c r="J99" s="165">
        <v>0.69473684210526321</v>
      </c>
      <c r="K99" s="165">
        <v>0.30526315789473679</v>
      </c>
      <c r="L99" s="65">
        <v>200</v>
      </c>
      <c r="M99" s="71">
        <v>1775</v>
      </c>
      <c r="N99" s="176" t="s">
        <v>349</v>
      </c>
      <c r="O99" s="164">
        <v>8</v>
      </c>
      <c r="P99" s="142">
        <v>35675</v>
      </c>
      <c r="Q99" s="123">
        <v>25815</v>
      </c>
      <c r="R99" s="123">
        <v>9860</v>
      </c>
      <c r="S99" s="69"/>
      <c r="T99" s="65">
        <v>13</v>
      </c>
      <c r="U99" s="177" t="s">
        <v>350</v>
      </c>
      <c r="V99" s="127" t="s">
        <v>74</v>
      </c>
      <c r="W99" s="49"/>
      <c r="X99" s="50"/>
      <c r="Y99" s="50"/>
      <c r="Z99" s="50"/>
      <c r="AA99" s="13"/>
      <c r="AB99" s="13">
        <v>1165</v>
      </c>
      <c r="AC99" s="57">
        <f t="shared" si="1"/>
        <v>4.9979999999999993</v>
      </c>
      <c r="AD99" s="57">
        <f t="shared" si="2"/>
        <v>5.202</v>
      </c>
      <c r="AE99" s="17">
        <f t="shared" si="3"/>
        <v>1.7</v>
      </c>
      <c r="AF99" s="17">
        <f t="shared" si="4"/>
        <v>10.199999999999999</v>
      </c>
    </row>
    <row r="100" spans="1:32" x14ac:dyDescent="0.2">
      <c r="A100" s="61" t="s">
        <v>324</v>
      </c>
      <c r="B100" s="61" t="s">
        <v>105</v>
      </c>
      <c r="C100" s="61" t="s">
        <v>351</v>
      </c>
      <c r="D100" s="61" t="s">
        <v>23</v>
      </c>
      <c r="E100" s="70" t="s">
        <v>352</v>
      </c>
      <c r="F100" s="65" t="s">
        <v>92</v>
      </c>
      <c r="G100" s="65">
        <v>10</v>
      </c>
      <c r="H100" s="54">
        <v>1698</v>
      </c>
      <c r="I100" s="164">
        <v>45</v>
      </c>
      <c r="J100" s="165">
        <v>0.55948173999999995</v>
      </c>
      <c r="K100" s="165">
        <v>0.44051825999999999</v>
      </c>
      <c r="L100" s="65">
        <v>0</v>
      </c>
      <c r="M100" s="71">
        <v>0</v>
      </c>
      <c r="N100" s="176" t="s">
        <v>353</v>
      </c>
      <c r="O100" s="164">
        <v>0</v>
      </c>
      <c r="P100" s="142">
        <v>16980</v>
      </c>
      <c r="Q100" s="123">
        <v>9500</v>
      </c>
      <c r="R100" s="123">
        <v>7480</v>
      </c>
      <c r="S100" s="69"/>
      <c r="T100" s="65">
        <v>10</v>
      </c>
      <c r="U100" s="177">
        <v>4215</v>
      </c>
      <c r="V100" s="127" t="s">
        <v>25</v>
      </c>
      <c r="W100" s="49">
        <v>42321</v>
      </c>
      <c r="X100" s="50">
        <v>42322</v>
      </c>
      <c r="Y100" s="50">
        <v>42324</v>
      </c>
      <c r="Z100" s="50"/>
      <c r="AA100" s="13"/>
      <c r="AB100" s="13">
        <v>450</v>
      </c>
      <c r="AC100" s="57">
        <f t="shared" si="1"/>
        <v>1.47</v>
      </c>
      <c r="AD100" s="57">
        <f t="shared" si="2"/>
        <v>1.53</v>
      </c>
      <c r="AE100" s="17">
        <f t="shared" si="3"/>
        <v>0.5</v>
      </c>
      <c r="AF100" s="17">
        <f t="shared" si="4"/>
        <v>3</v>
      </c>
    </row>
    <row r="101" spans="1:32" x14ac:dyDescent="0.2">
      <c r="A101" s="61" t="s">
        <v>354</v>
      </c>
      <c r="B101" s="61" t="s">
        <v>34</v>
      </c>
      <c r="C101" s="61" t="s">
        <v>35</v>
      </c>
      <c r="D101" s="61" t="s">
        <v>56</v>
      </c>
      <c r="E101" s="70" t="s">
        <v>355</v>
      </c>
      <c r="F101" s="65">
        <v>41</v>
      </c>
      <c r="G101" s="65">
        <v>145</v>
      </c>
      <c r="H101" s="54">
        <v>950</v>
      </c>
      <c r="I101" s="164">
        <v>2.5</v>
      </c>
      <c r="J101" s="165">
        <v>0.69473684210526321</v>
      </c>
      <c r="K101" s="165">
        <v>0.30526315789473679</v>
      </c>
      <c r="L101" s="65">
        <v>0</v>
      </c>
      <c r="M101" s="71">
        <v>0</v>
      </c>
      <c r="N101" s="176" t="s">
        <v>356</v>
      </c>
      <c r="O101" s="164">
        <v>2</v>
      </c>
      <c r="P101" s="142">
        <v>138150</v>
      </c>
      <c r="Q101" s="123">
        <v>96100</v>
      </c>
      <c r="R101" s="123">
        <v>42050</v>
      </c>
      <c r="S101" s="69"/>
      <c r="T101" s="65">
        <v>49</v>
      </c>
      <c r="U101" s="177">
        <v>4220</v>
      </c>
      <c r="V101" s="127" t="s">
        <v>87</v>
      </c>
      <c r="W101" s="49">
        <v>42333</v>
      </c>
      <c r="X101" s="50">
        <v>42348</v>
      </c>
      <c r="Y101" s="50">
        <v>42348</v>
      </c>
      <c r="Z101" s="50">
        <v>42354</v>
      </c>
      <c r="AA101" s="13"/>
      <c r="AB101" s="13">
        <v>3510</v>
      </c>
      <c r="AC101" s="57">
        <f t="shared" si="1"/>
        <v>21.315000000000001</v>
      </c>
      <c r="AD101" s="57">
        <f t="shared" si="2"/>
        <v>22.184999999999999</v>
      </c>
      <c r="AE101" s="17">
        <f t="shared" si="3"/>
        <v>7.25</v>
      </c>
      <c r="AF101" s="17">
        <f t="shared" si="4"/>
        <v>43.5</v>
      </c>
    </row>
    <row r="102" spans="1:32" x14ac:dyDescent="0.2">
      <c r="A102" s="61" t="s">
        <v>357</v>
      </c>
      <c r="B102" s="61" t="s">
        <v>358</v>
      </c>
      <c r="C102" s="61" t="s">
        <v>359</v>
      </c>
      <c r="D102" s="61" t="s">
        <v>360</v>
      </c>
      <c r="E102" s="70" t="s">
        <v>361</v>
      </c>
      <c r="F102" s="65" t="s">
        <v>121</v>
      </c>
      <c r="G102" s="65">
        <v>100</v>
      </c>
      <c r="H102" s="54">
        <v>700</v>
      </c>
      <c r="I102" s="164">
        <v>1</v>
      </c>
      <c r="J102" s="165">
        <v>1</v>
      </c>
      <c r="K102" s="165">
        <v>0</v>
      </c>
      <c r="L102" s="65">
        <v>0</v>
      </c>
      <c r="M102" s="71">
        <v>0</v>
      </c>
      <c r="N102" s="176" t="s">
        <v>362</v>
      </c>
      <c r="O102" s="164">
        <v>2</v>
      </c>
      <c r="P102" s="142">
        <v>70400</v>
      </c>
      <c r="Q102" s="123">
        <v>70400</v>
      </c>
      <c r="R102" s="123">
        <v>0</v>
      </c>
      <c r="S102" s="69"/>
      <c r="T102" s="65">
        <v>34</v>
      </c>
      <c r="U102" s="177">
        <v>4224</v>
      </c>
      <c r="V102" s="127" t="s">
        <v>25</v>
      </c>
      <c r="W102" s="49"/>
      <c r="X102" s="50"/>
      <c r="Y102" s="50"/>
      <c r="Z102" s="50"/>
      <c r="AA102" s="13"/>
      <c r="AB102" s="13">
        <v>2460</v>
      </c>
      <c r="AC102" s="57">
        <f t="shared" si="1"/>
        <v>14.7</v>
      </c>
      <c r="AD102" s="57">
        <f t="shared" si="2"/>
        <v>15.3</v>
      </c>
      <c r="AE102" s="17">
        <f t="shared" si="3"/>
        <v>5</v>
      </c>
      <c r="AF102" s="17">
        <f t="shared" si="4"/>
        <v>30</v>
      </c>
    </row>
    <row r="103" spans="1:32" x14ac:dyDescent="0.2">
      <c r="A103" s="61" t="s">
        <v>363</v>
      </c>
      <c r="B103" s="61" t="s">
        <v>117</v>
      </c>
      <c r="C103" s="61" t="s">
        <v>327</v>
      </c>
      <c r="D103" s="61" t="s">
        <v>364</v>
      </c>
      <c r="E103" s="70" t="s">
        <v>365</v>
      </c>
      <c r="F103" s="65">
        <v>44</v>
      </c>
      <c r="G103" s="65">
        <v>24</v>
      </c>
      <c r="H103" s="54">
        <v>1169</v>
      </c>
      <c r="I103" s="164">
        <v>1.2</v>
      </c>
      <c r="J103" s="165">
        <v>0.70573139435414889</v>
      </c>
      <c r="K103" s="165">
        <v>0.29426860564585111</v>
      </c>
      <c r="L103" s="65">
        <v>0</v>
      </c>
      <c r="M103" s="71">
        <v>0</v>
      </c>
      <c r="N103" s="176" t="s">
        <v>366</v>
      </c>
      <c r="O103" s="164">
        <v>3</v>
      </c>
      <c r="P103" s="142">
        <v>28656</v>
      </c>
      <c r="Q103" s="123">
        <v>20400</v>
      </c>
      <c r="R103" s="123">
        <v>8256</v>
      </c>
      <c r="S103" s="69"/>
      <c r="T103" s="65">
        <v>20</v>
      </c>
      <c r="U103" s="177">
        <v>4231</v>
      </c>
      <c r="V103" s="127" t="s">
        <v>367</v>
      </c>
      <c r="W103" s="49">
        <v>42343</v>
      </c>
      <c r="X103" s="50">
        <v>42348</v>
      </c>
      <c r="Y103" s="50">
        <v>42354</v>
      </c>
      <c r="Z103" s="50"/>
      <c r="AA103" s="13"/>
      <c r="AB103" s="13">
        <v>1620</v>
      </c>
      <c r="AC103" s="57">
        <f t="shared" si="1"/>
        <v>3.5279999999999996</v>
      </c>
      <c r="AD103" s="57">
        <f t="shared" si="2"/>
        <v>3.6719999999999997</v>
      </c>
      <c r="AE103" s="17">
        <f t="shared" si="3"/>
        <v>1.2</v>
      </c>
      <c r="AF103" s="17">
        <f t="shared" si="4"/>
        <v>7.1999999999999993</v>
      </c>
    </row>
    <row r="104" spans="1:32" x14ac:dyDescent="0.2">
      <c r="A104" s="61" t="s">
        <v>363</v>
      </c>
      <c r="B104" s="61" t="s">
        <v>117</v>
      </c>
      <c r="C104" s="61" t="s">
        <v>368</v>
      </c>
      <c r="D104" s="61" t="s">
        <v>364</v>
      </c>
      <c r="E104" s="70" t="s">
        <v>369</v>
      </c>
      <c r="F104" s="65">
        <v>44</v>
      </c>
      <c r="G104" s="65">
        <v>36</v>
      </c>
      <c r="H104" s="54">
        <v>1169</v>
      </c>
      <c r="I104" s="164">
        <v>1.2</v>
      </c>
      <c r="J104" s="165">
        <v>0.70573139435414889</v>
      </c>
      <c r="K104" s="165">
        <v>0.29426860564585111</v>
      </c>
      <c r="L104" s="65">
        <v>0</v>
      </c>
      <c r="M104" s="71">
        <v>0</v>
      </c>
      <c r="N104" s="176" t="s">
        <v>366</v>
      </c>
      <c r="O104" s="164">
        <v>3</v>
      </c>
      <c r="P104" s="142">
        <v>42684</v>
      </c>
      <c r="Q104" s="123">
        <v>30300</v>
      </c>
      <c r="R104" s="123">
        <v>12384</v>
      </c>
      <c r="S104" s="69"/>
      <c r="T104" s="65">
        <v>30</v>
      </c>
      <c r="U104" s="177">
        <v>4230</v>
      </c>
      <c r="V104" s="127" t="s">
        <v>367</v>
      </c>
      <c r="W104" s="49">
        <v>42715</v>
      </c>
      <c r="X104" s="50">
        <v>42722</v>
      </c>
      <c r="Y104" s="50">
        <v>42373</v>
      </c>
      <c r="Z104" s="50"/>
      <c r="AA104" s="13"/>
      <c r="AB104" s="13">
        <v>2370</v>
      </c>
      <c r="AC104" s="57">
        <f t="shared" si="1"/>
        <v>5.2919999999999998</v>
      </c>
      <c r="AD104" s="57">
        <f t="shared" si="2"/>
        <v>5.5080000000000009</v>
      </c>
      <c r="AE104" s="17">
        <f t="shared" si="3"/>
        <v>1.8</v>
      </c>
      <c r="AF104" s="17">
        <f t="shared" si="4"/>
        <v>10.8</v>
      </c>
    </row>
    <row r="105" spans="1:32" x14ac:dyDescent="0.2">
      <c r="A105" s="61" t="s">
        <v>370</v>
      </c>
      <c r="B105" s="61" t="s">
        <v>358</v>
      </c>
      <c r="C105" s="61" t="s">
        <v>359</v>
      </c>
      <c r="D105" s="61" t="s">
        <v>56</v>
      </c>
      <c r="E105" s="70" t="s">
        <v>371</v>
      </c>
      <c r="F105" s="65" t="s">
        <v>121</v>
      </c>
      <c r="G105" s="65">
        <v>250</v>
      </c>
      <c r="H105" s="54">
        <v>950</v>
      </c>
      <c r="I105" s="164">
        <v>2</v>
      </c>
      <c r="J105" s="165">
        <v>0.69473684210526321</v>
      </c>
      <c r="K105" s="165">
        <v>0.30526315789473679</v>
      </c>
      <c r="L105" s="65">
        <v>9612</v>
      </c>
      <c r="M105" s="71">
        <v>9612</v>
      </c>
      <c r="N105" s="176" t="s">
        <v>372</v>
      </c>
      <c r="O105" s="40">
        <v>2</v>
      </c>
      <c r="P105" s="123">
        <v>247512</v>
      </c>
      <c r="Q105" s="123">
        <v>175012</v>
      </c>
      <c r="R105" s="123">
        <v>72500</v>
      </c>
      <c r="S105" s="69"/>
      <c r="T105" s="65">
        <v>84</v>
      </c>
      <c r="U105" s="177" t="s">
        <v>373</v>
      </c>
      <c r="V105" s="127" t="s">
        <v>25</v>
      </c>
      <c r="W105" s="49"/>
      <c r="X105" s="50"/>
      <c r="Y105" s="50"/>
      <c r="Z105" s="50"/>
      <c r="AA105" s="13"/>
      <c r="AB105" s="13">
        <v>5960</v>
      </c>
      <c r="AC105" s="57">
        <f t="shared" si="1"/>
        <v>36.75</v>
      </c>
      <c r="AD105" s="57">
        <f t="shared" si="2"/>
        <v>38.25</v>
      </c>
      <c r="AE105" s="17">
        <f t="shared" si="3"/>
        <v>12.5</v>
      </c>
      <c r="AF105" s="17">
        <f t="shared" si="4"/>
        <v>75</v>
      </c>
    </row>
    <row r="106" spans="1:32" x14ac:dyDescent="0.2">
      <c r="A106" s="31" t="s">
        <v>374</v>
      </c>
      <c r="B106" s="33" t="s">
        <v>34</v>
      </c>
      <c r="C106" s="31" t="s">
        <v>375</v>
      </c>
      <c r="D106" s="31" t="s">
        <v>56</v>
      </c>
      <c r="E106" s="30" t="s">
        <v>376</v>
      </c>
      <c r="F106" s="40">
        <v>41</v>
      </c>
      <c r="G106" s="13">
        <v>100</v>
      </c>
      <c r="H106" s="30">
        <v>950</v>
      </c>
      <c r="I106" s="40">
        <v>2</v>
      </c>
      <c r="J106" s="147">
        <v>0.69473684210526321</v>
      </c>
      <c r="K106" s="147">
        <v>0.30526315789473679</v>
      </c>
      <c r="L106" s="189">
        <v>0</v>
      </c>
      <c r="M106" s="124">
        <v>0</v>
      </c>
      <c r="N106" s="91" t="s">
        <v>372</v>
      </c>
      <c r="O106" s="21">
        <v>2</v>
      </c>
      <c r="P106" s="53">
        <v>95400</v>
      </c>
      <c r="Q106" s="123">
        <v>66400</v>
      </c>
      <c r="R106" s="123">
        <v>29000</v>
      </c>
      <c r="S106" s="69"/>
      <c r="T106" s="65">
        <v>34</v>
      </c>
      <c r="U106" s="177">
        <v>4238</v>
      </c>
      <c r="V106" s="127" t="s">
        <v>174</v>
      </c>
      <c r="W106" s="49">
        <v>42349</v>
      </c>
      <c r="X106" s="50">
        <v>42353</v>
      </c>
      <c r="Y106" s="50">
        <v>42354</v>
      </c>
      <c r="Z106" s="50">
        <v>42387</v>
      </c>
      <c r="AA106" s="13"/>
      <c r="AB106" s="13">
        <v>2460</v>
      </c>
      <c r="AC106" s="57">
        <f t="shared" si="1"/>
        <v>14.7</v>
      </c>
      <c r="AD106" s="57">
        <f t="shared" si="2"/>
        <v>15.3</v>
      </c>
      <c r="AE106" s="17">
        <f t="shared" si="3"/>
        <v>5</v>
      </c>
      <c r="AF106" s="17">
        <f t="shared" si="4"/>
        <v>30</v>
      </c>
    </row>
    <row r="107" spans="1:32" x14ac:dyDescent="0.2">
      <c r="A107" s="61" t="s">
        <v>210</v>
      </c>
      <c r="B107" s="61" t="s">
        <v>117</v>
      </c>
      <c r="C107" s="61" t="s">
        <v>327</v>
      </c>
      <c r="D107" s="61" t="s">
        <v>364</v>
      </c>
      <c r="E107" s="70" t="s">
        <v>377</v>
      </c>
      <c r="F107" s="65">
        <v>44</v>
      </c>
      <c r="G107" s="65">
        <v>15</v>
      </c>
      <c r="H107" s="54">
        <v>1169.8</v>
      </c>
      <c r="I107" s="164">
        <v>2</v>
      </c>
      <c r="J107" s="165">
        <v>0.70524876047187557</v>
      </c>
      <c r="K107" s="165">
        <v>0.29475123952812443</v>
      </c>
      <c r="L107" s="65">
        <v>0</v>
      </c>
      <c r="M107" s="71">
        <v>0</v>
      </c>
      <c r="N107" s="176" t="s">
        <v>378</v>
      </c>
      <c r="O107" s="40">
        <v>2</v>
      </c>
      <c r="P107" s="123">
        <v>17947</v>
      </c>
      <c r="Q107" s="123">
        <v>12775</v>
      </c>
      <c r="R107" s="123">
        <v>5172</v>
      </c>
      <c r="S107" s="69"/>
      <c r="T107" s="65">
        <v>13</v>
      </c>
      <c r="U107" s="177">
        <v>4246</v>
      </c>
      <c r="V107" s="127" t="s">
        <v>367</v>
      </c>
      <c r="W107" s="49">
        <v>42723</v>
      </c>
      <c r="X107" s="50">
        <v>42725</v>
      </c>
      <c r="Y107" s="50">
        <v>42373</v>
      </c>
      <c r="Z107" s="50"/>
      <c r="AA107" s="13"/>
      <c r="AB107" s="13">
        <v>1055</v>
      </c>
      <c r="AC107" s="57">
        <f t="shared" si="1"/>
        <v>2.2050000000000001</v>
      </c>
      <c r="AD107" s="57">
        <f t="shared" si="2"/>
        <v>2.2949999999999999</v>
      </c>
      <c r="AE107" s="17">
        <f t="shared" si="3"/>
        <v>0.75</v>
      </c>
      <c r="AF107" s="17">
        <f t="shared" si="4"/>
        <v>4.5</v>
      </c>
    </row>
    <row r="108" spans="1:32" x14ac:dyDescent="0.2">
      <c r="A108" s="61" t="s">
        <v>132</v>
      </c>
      <c r="B108" s="61" t="s">
        <v>105</v>
      </c>
      <c r="C108" s="61" t="s">
        <v>133</v>
      </c>
      <c r="D108" s="61" t="s">
        <v>56</v>
      </c>
      <c r="E108" s="70" t="s">
        <v>379</v>
      </c>
      <c r="F108" s="65">
        <v>36</v>
      </c>
      <c r="G108" s="65">
        <v>16</v>
      </c>
      <c r="H108" s="54">
        <v>950</v>
      </c>
      <c r="I108" s="164">
        <v>2</v>
      </c>
      <c r="J108" s="165">
        <v>0.69473684210526321</v>
      </c>
      <c r="K108" s="165">
        <v>0.30526315789473679</v>
      </c>
      <c r="L108" s="65">
        <v>0</v>
      </c>
      <c r="M108" s="71">
        <v>0</v>
      </c>
      <c r="N108" s="176" t="s">
        <v>380</v>
      </c>
      <c r="O108" s="164">
        <v>4</v>
      </c>
      <c r="P108" s="142">
        <v>16000</v>
      </c>
      <c r="Q108" s="123">
        <v>11360</v>
      </c>
      <c r="R108" s="123">
        <v>4640</v>
      </c>
      <c r="S108" s="69"/>
      <c r="T108" s="65">
        <v>6</v>
      </c>
      <c r="U108" s="177">
        <v>4251</v>
      </c>
      <c r="V108" s="127" t="s">
        <v>25</v>
      </c>
      <c r="W108" s="49">
        <v>42727</v>
      </c>
      <c r="X108" s="50">
        <v>42732</v>
      </c>
      <c r="Y108" s="50">
        <v>42398</v>
      </c>
      <c r="Z108" s="50"/>
      <c r="AA108" s="13"/>
      <c r="AB108" s="13">
        <v>610</v>
      </c>
      <c r="AC108" s="57">
        <f t="shared" si="1"/>
        <v>2.3520000000000003</v>
      </c>
      <c r="AD108" s="57">
        <f t="shared" si="2"/>
        <v>2.4480000000000004</v>
      </c>
      <c r="AE108" s="17">
        <f t="shared" si="3"/>
        <v>0.8</v>
      </c>
      <c r="AF108" s="17">
        <f t="shared" si="4"/>
        <v>4.8000000000000007</v>
      </c>
    </row>
    <row r="109" spans="1:32" x14ac:dyDescent="0.2">
      <c r="A109" s="61"/>
      <c r="B109" s="61"/>
      <c r="C109" s="61"/>
      <c r="D109" s="61"/>
      <c r="E109" s="70"/>
      <c r="F109" s="65"/>
      <c r="G109" s="65"/>
      <c r="H109" s="54"/>
      <c r="I109" s="164"/>
      <c r="J109" s="165"/>
      <c r="K109" s="165"/>
      <c r="L109" s="65"/>
      <c r="M109" s="71"/>
      <c r="N109" s="176"/>
      <c r="O109" s="164"/>
      <c r="P109" s="142"/>
      <c r="Q109" s="123"/>
      <c r="R109" s="123"/>
      <c r="S109" s="69" t="s">
        <v>381</v>
      </c>
      <c r="T109" s="65"/>
      <c r="U109" s="177"/>
      <c r="V109" s="127"/>
      <c r="W109" s="49"/>
      <c r="X109" s="50"/>
      <c r="Y109" s="50"/>
      <c r="Z109" s="50"/>
      <c r="AA109" s="13"/>
      <c r="AB109" s="13"/>
      <c r="AC109" s="16"/>
      <c r="AD109" s="57">
        <f t="shared" si="2"/>
        <v>0</v>
      </c>
    </row>
    <row r="110" spans="1:32" x14ac:dyDescent="0.2">
      <c r="A110" s="61"/>
      <c r="B110" s="61"/>
      <c r="C110" s="61"/>
      <c r="D110" s="61"/>
      <c r="E110" s="70"/>
      <c r="F110" s="65"/>
      <c r="G110" s="65"/>
      <c r="H110" s="54"/>
      <c r="I110" s="164"/>
      <c r="J110" s="165"/>
      <c r="K110" s="165"/>
      <c r="L110" s="65"/>
      <c r="M110" s="71"/>
      <c r="N110" s="176"/>
      <c r="O110" s="164"/>
      <c r="P110" s="142"/>
      <c r="Q110" s="123"/>
      <c r="R110" s="123"/>
      <c r="S110" s="69"/>
      <c r="T110" s="65"/>
      <c r="U110" s="177"/>
      <c r="V110" s="127"/>
      <c r="W110" s="49"/>
      <c r="X110" s="50"/>
      <c r="Y110" s="50"/>
      <c r="Z110" s="50"/>
      <c r="AA110" s="13"/>
      <c r="AB110" s="13"/>
      <c r="AC110" s="16"/>
      <c r="AD110" s="16"/>
      <c r="AE110" s="76"/>
      <c r="AF110" s="76"/>
    </row>
    <row r="111" spans="1:32" x14ac:dyDescent="0.2">
      <c r="A111" s="61"/>
      <c r="B111" s="62"/>
      <c r="C111" s="62"/>
      <c r="D111" s="62"/>
      <c r="E111" s="70"/>
      <c r="F111" s="63"/>
      <c r="G111" s="63"/>
      <c r="H111" s="192"/>
      <c r="I111" s="55"/>
      <c r="J111" s="56"/>
      <c r="K111" s="56"/>
      <c r="L111" s="63"/>
      <c r="M111" s="39"/>
      <c r="N111" s="64"/>
      <c r="O111" s="55"/>
      <c r="P111" s="41"/>
      <c r="S111" s="67"/>
      <c r="T111" s="65"/>
      <c r="U111" s="66"/>
      <c r="W111" s="14"/>
      <c r="X111" s="15"/>
      <c r="Y111" s="15"/>
      <c r="Z111" s="15"/>
      <c r="AB111" s="4"/>
      <c r="AC111" s="16"/>
      <c r="AD111" s="16"/>
    </row>
    <row r="112" spans="1:32" x14ac:dyDescent="0.2">
      <c r="H112" s="9"/>
      <c r="S112" s="67"/>
      <c r="T112" s="65"/>
      <c r="W112" s="14"/>
      <c r="X112" s="15"/>
      <c r="Y112" s="15"/>
      <c r="Z112" s="15"/>
      <c r="AB112" s="4"/>
      <c r="AC112" s="16"/>
      <c r="AD112" s="16"/>
    </row>
    <row r="113" spans="8:30" x14ac:dyDescent="0.2">
      <c r="H113" s="9"/>
      <c r="S113" s="67"/>
      <c r="T113" s="65"/>
      <c r="W113" s="14"/>
      <c r="X113" s="15"/>
      <c r="Y113" s="15"/>
      <c r="Z113" s="15"/>
      <c r="AB113" s="4"/>
      <c r="AC113" s="16"/>
      <c r="AD113" s="16"/>
    </row>
    <row r="114" spans="8:30" x14ac:dyDescent="0.2">
      <c r="H114" s="9"/>
      <c r="S114" s="67"/>
      <c r="T114" s="65"/>
      <c r="W114" s="14"/>
      <c r="X114" s="15"/>
      <c r="Y114" s="15"/>
      <c r="Z114" s="15"/>
      <c r="AB114" s="4"/>
      <c r="AC114" s="16"/>
      <c r="AD114" s="16"/>
    </row>
    <row r="115" spans="8:30" x14ac:dyDescent="0.2">
      <c r="H115" s="9"/>
      <c r="S115" s="67"/>
      <c r="T115" s="65"/>
      <c r="W115" s="14"/>
      <c r="X115" s="15"/>
      <c r="Y115" s="15"/>
      <c r="Z115" s="15"/>
      <c r="AB115" s="4"/>
      <c r="AC115" s="16"/>
      <c r="AD115" s="16"/>
    </row>
    <row r="116" spans="8:30" x14ac:dyDescent="0.2">
      <c r="H116" s="9"/>
      <c r="S116" s="67"/>
      <c r="T116" s="65"/>
      <c r="W116" s="14"/>
      <c r="X116" s="15"/>
      <c r="Y116" s="15"/>
      <c r="Z116" s="15"/>
      <c r="AB116" s="4"/>
      <c r="AC116" s="16"/>
      <c r="AD116" s="16"/>
    </row>
    <row r="117" spans="8:30" x14ac:dyDescent="0.2">
      <c r="H117" s="9"/>
      <c r="T117" s="65"/>
      <c r="W117" s="14"/>
      <c r="X117" s="15"/>
      <c r="Y117" s="15"/>
      <c r="Z117" s="15"/>
      <c r="AB117" s="4"/>
      <c r="AC117" s="16"/>
      <c r="AD117" s="16"/>
    </row>
    <row r="118" spans="8:30" x14ac:dyDescent="0.2">
      <c r="H118" s="9"/>
      <c r="T118" s="65"/>
      <c r="W118" s="14"/>
      <c r="X118" s="15"/>
      <c r="Y118" s="15"/>
      <c r="Z118" s="15"/>
      <c r="AB118" s="4"/>
      <c r="AC118" s="16"/>
      <c r="AD118" s="16"/>
    </row>
    <row r="119" spans="8:30" x14ac:dyDescent="0.2">
      <c r="H119" s="9"/>
      <c r="T119" s="65"/>
      <c r="W119" s="14"/>
      <c r="X119" s="15"/>
      <c r="Y119" s="15"/>
      <c r="Z119" s="15"/>
      <c r="AB119" s="4"/>
      <c r="AC119" s="16"/>
      <c r="AD119" s="16"/>
    </row>
    <row r="120" spans="8:30" x14ac:dyDescent="0.2">
      <c r="H120" s="9"/>
      <c r="T120" s="65"/>
      <c r="X120" s="25"/>
      <c r="Y120" s="25"/>
      <c r="Z120" s="25"/>
      <c r="AB120" s="4"/>
      <c r="AC120" s="16"/>
      <c r="AD120" s="16"/>
    </row>
    <row r="121" spans="8:30" x14ac:dyDescent="0.2">
      <c r="H121" s="9"/>
      <c r="T121" s="65"/>
      <c r="W121" s="14"/>
      <c r="X121" s="15"/>
      <c r="Y121" s="15"/>
      <c r="Z121" s="15"/>
      <c r="AB121" s="4"/>
      <c r="AC121" s="16"/>
      <c r="AD121" s="16"/>
    </row>
    <row r="122" spans="8:30" x14ac:dyDescent="0.2">
      <c r="H122" s="9"/>
      <c r="T122" s="65"/>
      <c r="W122" s="49"/>
      <c r="X122" s="50"/>
      <c r="Y122" s="50"/>
      <c r="Z122" s="50"/>
      <c r="AB122" s="4"/>
      <c r="AC122" s="16"/>
      <c r="AD122" s="16"/>
    </row>
    <row r="123" spans="8:30" x14ac:dyDescent="0.2">
      <c r="H123" s="9"/>
      <c r="T123" s="65"/>
      <c r="W123" s="14"/>
      <c r="X123" s="15"/>
      <c r="Y123" s="15"/>
      <c r="Z123" s="15"/>
      <c r="AB123" s="4"/>
      <c r="AC123" s="16"/>
      <c r="AD123" s="16"/>
    </row>
    <row r="124" spans="8:30" x14ac:dyDescent="0.2">
      <c r="H124" s="9"/>
      <c r="T124" s="65"/>
      <c r="W124" s="14"/>
      <c r="X124" s="15"/>
      <c r="Y124" s="15"/>
      <c r="Z124" s="15"/>
      <c r="AB124" s="4"/>
      <c r="AC124" s="16"/>
      <c r="AD124" s="16"/>
    </row>
    <row r="125" spans="8:30" x14ac:dyDescent="0.2">
      <c r="H125" s="9"/>
      <c r="T125" s="65"/>
      <c r="W125" s="14"/>
      <c r="X125" s="15"/>
      <c r="Y125" s="15"/>
      <c r="Z125" s="15"/>
      <c r="AB125" s="4"/>
      <c r="AC125" s="16"/>
      <c r="AD125" s="16"/>
    </row>
    <row r="126" spans="8:30" x14ac:dyDescent="0.2">
      <c r="H126" s="9"/>
      <c r="T126" s="65"/>
      <c r="W126" s="14"/>
      <c r="X126" s="15"/>
      <c r="Y126" s="15"/>
      <c r="Z126" s="15"/>
      <c r="AB126" s="4"/>
      <c r="AC126" s="16"/>
      <c r="AD126" s="16"/>
    </row>
    <row r="127" spans="8:30" x14ac:dyDescent="0.2">
      <c r="H127" s="9"/>
      <c r="T127" s="65"/>
      <c r="W127" s="14"/>
      <c r="X127" s="15"/>
      <c r="Y127" s="15"/>
      <c r="Z127" s="15"/>
      <c r="AB127" s="4"/>
      <c r="AC127" s="16"/>
      <c r="AD127" s="16"/>
    </row>
    <row r="128" spans="8:30" x14ac:dyDescent="0.2">
      <c r="H128" s="9"/>
      <c r="T128" s="65"/>
      <c r="W128" s="14"/>
      <c r="X128" s="15"/>
      <c r="Y128" s="15"/>
      <c r="Z128" s="15"/>
      <c r="AB128" s="4"/>
    </row>
    <row r="129" spans="8:28" x14ac:dyDescent="0.2">
      <c r="H129" s="9"/>
      <c r="T129" s="65"/>
      <c r="W129" s="14"/>
      <c r="X129" s="15"/>
      <c r="Y129" s="15"/>
      <c r="Z129" s="15"/>
      <c r="AB129" s="4"/>
    </row>
    <row r="130" spans="8:28" x14ac:dyDescent="0.2">
      <c r="H130" s="9"/>
      <c r="T130" s="65"/>
      <c r="W130" s="49"/>
      <c r="X130" s="50"/>
      <c r="Y130" s="50"/>
      <c r="Z130" s="50"/>
      <c r="AB130" s="4"/>
    </row>
    <row r="131" spans="8:28" x14ac:dyDescent="0.2">
      <c r="H131" s="9"/>
      <c r="T131" s="65"/>
      <c r="W131" s="14"/>
      <c r="X131" s="15"/>
      <c r="Y131" s="15"/>
      <c r="Z131" s="15"/>
      <c r="AB131" s="4"/>
    </row>
    <row r="132" spans="8:28" x14ac:dyDescent="0.2">
      <c r="H132" s="9"/>
      <c r="T132" s="65"/>
      <c r="W132" s="14"/>
      <c r="X132" s="15"/>
      <c r="Y132" s="15"/>
      <c r="Z132" s="15"/>
      <c r="AB132" s="4"/>
    </row>
    <row r="133" spans="8:28" x14ac:dyDescent="0.2">
      <c r="H133" s="9"/>
      <c r="T133" s="65"/>
      <c r="X133" s="25"/>
      <c r="Y133" s="15"/>
      <c r="Z133" s="25"/>
      <c r="AB133" s="4"/>
    </row>
    <row r="134" spans="8:28" x14ac:dyDescent="0.2">
      <c r="H134" s="9"/>
      <c r="T134" s="65"/>
      <c r="W134" s="14"/>
      <c r="X134" s="15"/>
      <c r="Y134" s="15"/>
      <c r="Z134" s="15"/>
      <c r="AB134" s="4"/>
    </row>
    <row r="135" spans="8:28" x14ac:dyDescent="0.2">
      <c r="H135" s="9"/>
      <c r="T135" s="65"/>
      <c r="W135" s="14"/>
      <c r="X135" s="15"/>
      <c r="Y135" s="15"/>
      <c r="Z135" s="15"/>
      <c r="AB135" s="4"/>
    </row>
    <row r="136" spans="8:28" x14ac:dyDescent="0.2">
      <c r="H136" s="9"/>
      <c r="T136" s="65"/>
      <c r="X136" s="25"/>
      <c r="Y136" s="25"/>
      <c r="Z136" s="25"/>
      <c r="AB136" s="4"/>
    </row>
    <row r="137" spans="8:28" x14ac:dyDescent="0.2">
      <c r="H137" s="9"/>
      <c r="T137" s="65"/>
      <c r="W137" s="14"/>
      <c r="X137" s="15"/>
      <c r="Y137" s="15"/>
      <c r="Z137" s="15"/>
      <c r="AB137" s="4"/>
    </row>
    <row r="138" spans="8:28" x14ac:dyDescent="0.2">
      <c r="H138" s="9"/>
      <c r="T138" s="65"/>
      <c r="W138" s="14"/>
      <c r="X138" s="15"/>
      <c r="Y138" s="15"/>
      <c r="Z138" s="15"/>
      <c r="AB138" s="4"/>
    </row>
    <row r="139" spans="8:28" x14ac:dyDescent="0.2">
      <c r="H139" s="9"/>
      <c r="T139" s="65"/>
      <c r="W139" s="14"/>
      <c r="X139" s="15"/>
      <c r="Y139" s="15"/>
      <c r="Z139" s="15"/>
      <c r="AB139" s="4"/>
    </row>
    <row r="140" spans="8:28" x14ac:dyDescent="0.2">
      <c r="H140" s="9"/>
      <c r="T140" s="65"/>
      <c r="W140" s="14"/>
      <c r="X140" s="25"/>
      <c r="Y140" s="15"/>
      <c r="Z140" s="15"/>
      <c r="AB140" s="4"/>
    </row>
    <row r="141" spans="8:28" x14ac:dyDescent="0.2">
      <c r="H141" s="9"/>
      <c r="T141" s="65"/>
      <c r="W141" s="14"/>
      <c r="X141" s="15"/>
      <c r="Y141" s="15"/>
      <c r="Z141" s="15"/>
      <c r="AB141" s="4"/>
    </row>
    <row r="142" spans="8:28" x14ac:dyDescent="0.2">
      <c r="H142" s="9"/>
      <c r="T142" s="65"/>
      <c r="W142" s="14"/>
      <c r="X142" s="15"/>
      <c r="Y142" s="15"/>
      <c r="Z142" s="15"/>
      <c r="AB142" s="4"/>
    </row>
    <row r="143" spans="8:28" x14ac:dyDescent="0.2">
      <c r="H143" s="9"/>
      <c r="T143" s="65"/>
      <c r="W143" s="14"/>
      <c r="X143" s="15"/>
      <c r="Y143" s="15"/>
      <c r="Z143" s="15"/>
      <c r="AB143" s="4"/>
    </row>
    <row r="144" spans="8:28" x14ac:dyDescent="0.2">
      <c r="H144" s="9"/>
      <c r="T144" s="65"/>
      <c r="W144" s="14"/>
      <c r="X144" s="15"/>
      <c r="Y144" s="15"/>
      <c r="Z144" s="15"/>
      <c r="AB144" s="4"/>
    </row>
    <row r="145" spans="8:28" x14ac:dyDescent="0.2">
      <c r="H145" s="9"/>
      <c r="T145" s="65"/>
      <c r="W145" s="14"/>
      <c r="X145" s="15"/>
      <c r="Y145" s="15"/>
      <c r="Z145" s="15"/>
      <c r="AB145" s="4"/>
    </row>
    <row r="146" spans="8:28" x14ac:dyDescent="0.2">
      <c r="H146" s="9"/>
      <c r="T146" s="65"/>
      <c r="W146" s="14"/>
      <c r="X146" s="15"/>
      <c r="Y146" s="15"/>
      <c r="Z146" s="15"/>
      <c r="AB146" s="4"/>
    </row>
    <row r="147" spans="8:28" x14ac:dyDescent="0.2">
      <c r="H147" s="9"/>
      <c r="T147" s="65"/>
      <c r="W147" s="14"/>
      <c r="X147" s="15"/>
      <c r="Y147" s="15"/>
      <c r="Z147" s="15"/>
      <c r="AB147" s="4"/>
    </row>
    <row r="148" spans="8:28" x14ac:dyDescent="0.2">
      <c r="H148" s="9"/>
      <c r="T148" s="65"/>
      <c r="X148" s="25"/>
      <c r="Y148" s="15"/>
      <c r="Z148" s="25"/>
      <c r="AB148" s="4"/>
    </row>
    <row r="149" spans="8:28" x14ac:dyDescent="0.2">
      <c r="H149" s="9"/>
      <c r="T149" s="65"/>
      <c r="W149" s="14"/>
      <c r="X149" s="15"/>
      <c r="Y149" s="15"/>
      <c r="Z149" s="15"/>
      <c r="AB149" s="4"/>
    </row>
    <row r="150" spans="8:28" x14ac:dyDescent="0.2">
      <c r="H150" s="9"/>
      <c r="T150" s="65"/>
      <c r="W150" s="14"/>
      <c r="X150" s="15"/>
      <c r="Y150" s="15"/>
      <c r="Z150" s="15"/>
      <c r="AB150" s="4"/>
    </row>
    <row r="151" spans="8:28" x14ac:dyDescent="0.2">
      <c r="H151" s="9"/>
      <c r="T151" s="65"/>
      <c r="W151" s="14"/>
      <c r="X151" s="15"/>
      <c r="Y151" s="15"/>
      <c r="Z151" s="15"/>
      <c r="AB151" s="4"/>
    </row>
    <row r="152" spans="8:28" x14ac:dyDescent="0.2">
      <c r="H152" s="9"/>
      <c r="T152" s="65"/>
      <c r="W152" s="14"/>
      <c r="X152" s="15"/>
      <c r="Y152" s="15"/>
      <c r="Z152" s="15"/>
      <c r="AB152" s="4"/>
    </row>
    <row r="153" spans="8:28" x14ac:dyDescent="0.2">
      <c r="H153" s="9"/>
      <c r="T153" s="65"/>
      <c r="W153" s="14"/>
      <c r="X153" s="15"/>
      <c r="Y153" s="15"/>
      <c r="Z153" s="15"/>
      <c r="AB153" s="4"/>
    </row>
    <row r="154" spans="8:28" x14ac:dyDescent="0.2">
      <c r="H154" s="9"/>
      <c r="T154" s="65"/>
      <c r="W154" s="14"/>
      <c r="X154" s="15"/>
      <c r="Y154" s="15"/>
      <c r="Z154" s="15"/>
      <c r="AB154" s="4"/>
    </row>
    <row r="155" spans="8:28" x14ac:dyDescent="0.2">
      <c r="H155" s="9"/>
      <c r="T155" s="65"/>
      <c r="W155" s="14"/>
      <c r="X155" s="15"/>
      <c r="Y155" s="15"/>
      <c r="Z155" s="15"/>
      <c r="AB155" s="4"/>
    </row>
    <row r="156" spans="8:28" x14ac:dyDescent="0.2">
      <c r="H156" s="9"/>
      <c r="T156" s="65"/>
      <c r="W156" s="14"/>
      <c r="X156" s="15"/>
      <c r="Y156" s="15"/>
      <c r="Z156" s="15"/>
      <c r="AB156" s="4"/>
    </row>
    <row r="157" spans="8:28" x14ac:dyDescent="0.2">
      <c r="H157" s="9"/>
      <c r="T157" s="65"/>
      <c r="W157" s="14"/>
      <c r="X157" s="15"/>
      <c r="Y157" s="15"/>
      <c r="Z157" s="15"/>
      <c r="AB157" s="4"/>
    </row>
    <row r="158" spans="8:28" x14ac:dyDescent="0.2">
      <c r="H158" s="9"/>
      <c r="T158" s="65"/>
      <c r="W158" s="14"/>
      <c r="X158" s="15"/>
      <c r="Y158" s="15"/>
      <c r="Z158" s="15"/>
      <c r="AB158" s="4"/>
    </row>
    <row r="159" spans="8:28" x14ac:dyDescent="0.2">
      <c r="H159" s="9"/>
      <c r="T159" s="65"/>
      <c r="X159" s="25"/>
      <c r="Y159" s="15"/>
      <c r="Z159" s="25"/>
      <c r="AB159" s="4"/>
    </row>
    <row r="160" spans="8:28" x14ac:dyDescent="0.2">
      <c r="H160" s="9"/>
      <c r="T160" s="65"/>
      <c r="W160" s="14"/>
      <c r="X160" s="15"/>
      <c r="Y160" s="15"/>
      <c r="Z160" s="15"/>
      <c r="AB160" s="4"/>
    </row>
    <row r="161" spans="8:28" x14ac:dyDescent="0.2">
      <c r="H161" s="9"/>
      <c r="T161" s="65"/>
      <c r="W161" s="14"/>
      <c r="X161" s="15"/>
      <c r="Y161" s="15"/>
      <c r="Z161" s="15"/>
      <c r="AB161" s="4"/>
    </row>
    <row r="162" spans="8:28" x14ac:dyDescent="0.2">
      <c r="H162" s="9"/>
      <c r="W162" s="14"/>
      <c r="X162" s="15"/>
      <c r="Y162" s="15"/>
      <c r="Z162" s="15"/>
      <c r="AB162" s="4"/>
    </row>
    <row r="163" spans="8:28" x14ac:dyDescent="0.2">
      <c r="H163" s="9"/>
      <c r="W163" s="14"/>
      <c r="X163" s="15"/>
      <c r="Y163" s="15"/>
      <c r="Z163" s="15"/>
      <c r="AB163" s="4"/>
    </row>
    <row r="164" spans="8:28" x14ac:dyDescent="0.2">
      <c r="H164" s="9"/>
      <c r="W164" s="14"/>
      <c r="X164" s="15"/>
      <c r="Y164" s="15"/>
      <c r="Z164" s="15"/>
      <c r="AB164" s="4"/>
    </row>
    <row r="165" spans="8:28" x14ac:dyDescent="0.2">
      <c r="H165" s="9"/>
      <c r="W165" s="14"/>
      <c r="X165" s="15"/>
      <c r="Y165" s="15"/>
      <c r="Z165" s="15"/>
      <c r="AB165" s="4"/>
    </row>
    <row r="166" spans="8:28" x14ac:dyDescent="0.2">
      <c r="H166" s="9"/>
      <c r="W166" s="14"/>
      <c r="X166" s="15"/>
      <c r="Y166" s="15"/>
      <c r="Z166" s="15"/>
      <c r="AB166" s="4"/>
    </row>
    <row r="167" spans="8:28" x14ac:dyDescent="0.2">
      <c r="H167" s="9"/>
      <c r="W167" s="14"/>
      <c r="X167" s="15"/>
      <c r="Y167" s="15"/>
      <c r="Z167" s="15"/>
      <c r="AB167" s="4"/>
    </row>
    <row r="168" spans="8:28" x14ac:dyDescent="0.2">
      <c r="H168" s="9"/>
      <c r="W168" s="14"/>
      <c r="X168" s="15"/>
      <c r="Y168" s="15"/>
      <c r="Z168" s="15"/>
      <c r="AB168" s="4"/>
    </row>
    <row r="169" spans="8:28" x14ac:dyDescent="0.2">
      <c r="H169" s="9"/>
      <c r="W169" s="14"/>
      <c r="X169" s="15"/>
      <c r="Y169" s="15"/>
      <c r="Z169" s="15"/>
      <c r="AB169" s="4"/>
    </row>
    <row r="170" spans="8:28" x14ac:dyDescent="0.2">
      <c r="H170" s="9"/>
      <c r="W170" s="14"/>
      <c r="X170" s="15"/>
      <c r="Y170" s="15"/>
      <c r="Z170" s="15"/>
      <c r="AB170" s="4"/>
    </row>
    <row r="171" spans="8:28" x14ac:dyDescent="0.2">
      <c r="H171" s="9"/>
      <c r="W171" s="14"/>
      <c r="X171" s="15"/>
      <c r="Y171" s="15"/>
      <c r="Z171" s="15"/>
      <c r="AB171" s="4"/>
    </row>
    <row r="172" spans="8:28" x14ac:dyDescent="0.2">
      <c r="H172" s="9"/>
      <c r="X172" s="25"/>
      <c r="Y172" s="15"/>
      <c r="Z172" s="15"/>
      <c r="AB172" s="4"/>
    </row>
    <row r="173" spans="8:28" x14ac:dyDescent="0.2">
      <c r="H173" s="9"/>
      <c r="X173" s="25"/>
      <c r="Y173" s="25"/>
      <c r="Z173" s="25"/>
      <c r="AB173" s="4"/>
    </row>
    <row r="174" spans="8:28" x14ac:dyDescent="0.2">
      <c r="H174" s="9"/>
      <c r="W174" s="14"/>
      <c r="X174" s="15"/>
      <c r="Y174" s="15"/>
      <c r="Z174" s="15"/>
      <c r="AB174" s="4"/>
    </row>
    <row r="175" spans="8:28" x14ac:dyDescent="0.2">
      <c r="H175" s="9"/>
      <c r="X175" s="25"/>
      <c r="Y175" s="25"/>
      <c r="Z175" s="25"/>
      <c r="AB175" s="4"/>
    </row>
    <row r="176" spans="8:28" x14ac:dyDescent="0.2">
      <c r="H176" s="9"/>
      <c r="W176" s="14"/>
      <c r="X176" s="15"/>
      <c r="Y176" s="15"/>
      <c r="Z176" s="15"/>
      <c r="AB176" s="4"/>
    </row>
    <row r="177" spans="3:28" x14ac:dyDescent="0.2">
      <c r="H177" s="9"/>
      <c r="W177" s="14"/>
      <c r="X177" s="15"/>
      <c r="Y177" s="15"/>
      <c r="Z177" s="15"/>
      <c r="AB177" s="4"/>
    </row>
    <row r="178" spans="3:28" x14ac:dyDescent="0.2">
      <c r="H178" s="9"/>
      <c r="W178" s="14"/>
      <c r="X178" s="15"/>
      <c r="Y178" s="15"/>
      <c r="Z178" s="15"/>
      <c r="AB178" s="4"/>
    </row>
    <row r="179" spans="3:28" x14ac:dyDescent="0.2">
      <c r="H179" s="9"/>
      <c r="X179" s="25"/>
      <c r="Y179" s="15"/>
      <c r="Z179" s="15"/>
      <c r="AB179" s="4"/>
    </row>
    <row r="180" spans="3:28" x14ac:dyDescent="0.2">
      <c r="H180" s="9"/>
      <c r="W180" s="14"/>
      <c r="X180" s="15"/>
      <c r="Y180" s="15"/>
      <c r="Z180" s="15"/>
      <c r="AB180" s="4"/>
    </row>
    <row r="181" spans="3:28" x14ac:dyDescent="0.2">
      <c r="H181" s="9"/>
      <c r="W181" s="14"/>
      <c r="X181" s="15"/>
      <c r="Y181" s="15"/>
      <c r="Z181" s="15"/>
      <c r="AB181" s="4"/>
    </row>
    <row r="182" spans="3:28" x14ac:dyDescent="0.2">
      <c r="W182" s="14"/>
      <c r="X182" s="25"/>
      <c r="Y182" s="15"/>
      <c r="Z182" s="15"/>
      <c r="AB182" s="4"/>
    </row>
    <row r="183" spans="3:28" x14ac:dyDescent="0.2">
      <c r="X183" s="25"/>
      <c r="Y183" s="25"/>
      <c r="Z183" s="25"/>
      <c r="AB183" s="4"/>
    </row>
    <row r="184" spans="3:28" x14ac:dyDescent="0.2">
      <c r="W184" s="14"/>
      <c r="X184" s="15"/>
      <c r="Y184" s="15"/>
      <c r="Z184" s="15"/>
      <c r="AB184" s="4"/>
    </row>
    <row r="185" spans="3:28" x14ac:dyDescent="0.2">
      <c r="W185" s="14"/>
      <c r="X185" s="15"/>
      <c r="Y185" s="15"/>
      <c r="Z185" s="15"/>
      <c r="AB185" s="4"/>
    </row>
    <row r="186" spans="3:28" x14ac:dyDescent="0.2">
      <c r="C186" s="78"/>
      <c r="E186" s="13"/>
      <c r="F186" s="10"/>
      <c r="G186" s="10"/>
      <c r="H186" s="3"/>
      <c r="M186" s="22"/>
      <c r="N186" s="36"/>
      <c r="O186" s="52"/>
      <c r="W186" s="14"/>
      <c r="X186" s="15"/>
      <c r="Y186" s="15"/>
      <c r="Z186" s="15"/>
      <c r="AB186" s="4"/>
    </row>
    <row r="187" spans="3:28" x14ac:dyDescent="0.2">
      <c r="W187" s="14"/>
      <c r="X187" s="15"/>
      <c r="Y187" s="15"/>
      <c r="Z187" s="15"/>
      <c r="AB187" s="4"/>
    </row>
    <row r="188" spans="3:28" x14ac:dyDescent="0.2">
      <c r="W188" s="14"/>
      <c r="X188" s="15"/>
      <c r="Y188" s="15"/>
      <c r="Z188" s="15"/>
      <c r="AB188" s="4"/>
    </row>
    <row r="189" spans="3:28" x14ac:dyDescent="0.2">
      <c r="W189" s="14"/>
      <c r="X189" s="15"/>
      <c r="Y189" s="15"/>
      <c r="Z189" s="15"/>
      <c r="AB189" s="4"/>
    </row>
    <row r="190" spans="3:28" x14ac:dyDescent="0.2">
      <c r="W190" s="14"/>
      <c r="X190" s="15"/>
      <c r="Y190" s="15"/>
      <c r="Z190" s="15"/>
      <c r="AB190" s="4"/>
    </row>
    <row r="191" spans="3:28" x14ac:dyDescent="0.2">
      <c r="W191" s="14"/>
      <c r="X191" s="15"/>
      <c r="Y191" s="15"/>
      <c r="Z191" s="15"/>
      <c r="AB191" s="4"/>
    </row>
    <row r="192" spans="3:28" x14ac:dyDescent="0.2">
      <c r="W192" s="14"/>
      <c r="X192" s="15"/>
      <c r="Y192" s="15"/>
      <c r="Z192" s="15"/>
      <c r="AB192" s="4"/>
    </row>
    <row r="193" spans="5:28" x14ac:dyDescent="0.2">
      <c r="W193" s="14"/>
      <c r="X193" s="15"/>
      <c r="Y193" s="15"/>
      <c r="Z193" s="15"/>
      <c r="AB193" s="4"/>
    </row>
    <row r="194" spans="5:28" x14ac:dyDescent="0.2">
      <c r="W194" s="14"/>
      <c r="X194" s="15"/>
      <c r="Y194" s="15"/>
      <c r="Z194" s="15"/>
      <c r="AB194" s="4"/>
    </row>
    <row r="195" spans="5:28" x14ac:dyDescent="0.2">
      <c r="W195" s="14"/>
      <c r="X195" s="15"/>
      <c r="Y195" s="15"/>
      <c r="Z195" s="15"/>
      <c r="AB195" s="4"/>
    </row>
    <row r="196" spans="5:28" x14ac:dyDescent="0.2">
      <c r="W196" s="14"/>
      <c r="X196" s="15"/>
      <c r="Y196" s="15"/>
      <c r="Z196" s="15"/>
      <c r="AA196" s="5"/>
      <c r="AB196" s="4"/>
    </row>
    <row r="197" spans="5:28" x14ac:dyDescent="0.2">
      <c r="W197" s="14"/>
      <c r="X197" s="15"/>
      <c r="Y197" s="15"/>
      <c r="Z197" s="15"/>
      <c r="AB197" s="4"/>
    </row>
    <row r="198" spans="5:28" x14ac:dyDescent="0.2">
      <c r="W198" s="14"/>
      <c r="X198" s="15"/>
      <c r="Y198" s="15"/>
      <c r="Z198" s="15"/>
      <c r="AB198" s="4"/>
    </row>
    <row r="199" spans="5:28" x14ac:dyDescent="0.2">
      <c r="W199" s="14"/>
      <c r="X199" s="15"/>
      <c r="Y199" s="15"/>
      <c r="Z199" s="15"/>
      <c r="AB199" s="4"/>
    </row>
    <row r="200" spans="5:28" x14ac:dyDescent="0.2">
      <c r="W200" s="14"/>
      <c r="X200" s="15"/>
      <c r="Y200" s="15"/>
      <c r="Z200" s="15"/>
      <c r="AB200" s="4"/>
    </row>
    <row r="201" spans="5:28" x14ac:dyDescent="0.2">
      <c r="W201" s="14"/>
      <c r="X201" s="15"/>
      <c r="Y201" s="15"/>
      <c r="Z201" s="15"/>
      <c r="AB201" s="4"/>
    </row>
    <row r="202" spans="5:28" x14ac:dyDescent="0.2">
      <c r="X202" s="25"/>
      <c r="Y202" s="15"/>
      <c r="Z202" s="25"/>
      <c r="AB202" s="4"/>
    </row>
    <row r="203" spans="5:28" x14ac:dyDescent="0.2">
      <c r="W203" s="14"/>
      <c r="X203" s="15"/>
      <c r="Y203" s="15"/>
      <c r="Z203" s="15"/>
      <c r="AB203" s="4"/>
    </row>
    <row r="204" spans="5:28" x14ac:dyDescent="0.2">
      <c r="W204" s="14"/>
      <c r="X204" s="15"/>
      <c r="Y204" s="15"/>
      <c r="Z204" s="15"/>
      <c r="AB204" s="4"/>
    </row>
    <row r="205" spans="5:28" x14ac:dyDescent="0.2">
      <c r="W205" s="14"/>
      <c r="X205" s="15"/>
      <c r="Y205" s="15"/>
      <c r="Z205" s="15"/>
      <c r="AB205" s="4"/>
    </row>
    <row r="206" spans="5:28" x14ac:dyDescent="0.2">
      <c r="W206" s="14"/>
      <c r="X206" s="15"/>
      <c r="Y206" s="15"/>
      <c r="Z206" s="15"/>
      <c r="AB206" s="4"/>
    </row>
    <row r="207" spans="5:28" x14ac:dyDescent="0.2">
      <c r="W207" s="14"/>
      <c r="X207" s="15"/>
      <c r="Y207" s="15"/>
      <c r="Z207" s="15"/>
      <c r="AB207" s="4"/>
    </row>
    <row r="208" spans="5:28" x14ac:dyDescent="0.2">
      <c r="W208" s="14"/>
      <c r="X208" s="15"/>
      <c r="Y208" s="15"/>
      <c r="Z208" s="15"/>
      <c r="AB208" s="4"/>
    </row>
    <row r="209" spans="23:28" x14ac:dyDescent="0.2">
      <c r="W209" s="14"/>
      <c r="X209" s="15"/>
      <c r="Y209" s="15"/>
      <c r="Z209" s="15"/>
      <c r="AB209" s="4"/>
    </row>
    <row r="210" spans="23:28" x14ac:dyDescent="0.2">
      <c r="W210" s="14"/>
      <c r="X210" s="15"/>
      <c r="Y210" s="15"/>
      <c r="Z210" s="25"/>
      <c r="AB210" s="4"/>
    </row>
    <row r="211" spans="23:28" x14ac:dyDescent="0.2">
      <c r="X211" s="25"/>
      <c r="Y211" s="25"/>
      <c r="Z211" s="25"/>
      <c r="AB211" s="4"/>
    </row>
    <row r="212" spans="23:28" x14ac:dyDescent="0.2">
      <c r="W212" s="14"/>
      <c r="X212" s="15"/>
      <c r="Y212" s="15"/>
      <c r="Z212" s="15"/>
      <c r="AB212" s="4"/>
    </row>
    <row r="213" spans="23:28" x14ac:dyDescent="0.2">
      <c r="W213" s="14"/>
      <c r="X213" s="15"/>
      <c r="Y213" s="15"/>
      <c r="Z213" s="15"/>
      <c r="AB213" s="4"/>
    </row>
    <row r="214" spans="23:28" x14ac:dyDescent="0.2">
      <c r="W214" s="14"/>
      <c r="X214" s="15"/>
      <c r="Y214" s="15"/>
      <c r="Z214" s="15"/>
      <c r="AB214" s="4"/>
    </row>
    <row r="215" spans="23:28" x14ac:dyDescent="0.2">
      <c r="W215" s="14"/>
      <c r="X215" s="15"/>
      <c r="Y215" s="15"/>
      <c r="Z215" s="15"/>
      <c r="AB215" s="4"/>
    </row>
    <row r="216" spans="23:28" x14ac:dyDescent="0.2">
      <c r="W216" s="14"/>
      <c r="X216" s="15"/>
      <c r="Y216" s="15"/>
      <c r="Z216" s="15"/>
      <c r="AB216" s="4"/>
    </row>
    <row r="217" spans="23:28" x14ac:dyDescent="0.2">
      <c r="W217" s="14"/>
      <c r="X217" s="15"/>
      <c r="Y217" s="15"/>
      <c r="Z217" s="15"/>
      <c r="AB217" s="4"/>
    </row>
    <row r="218" spans="23:28" x14ac:dyDescent="0.2">
      <c r="W218" s="14"/>
      <c r="X218" s="15"/>
      <c r="Y218" s="15"/>
      <c r="Z218" s="15"/>
      <c r="AB218" s="4"/>
    </row>
    <row r="219" spans="23:28" x14ac:dyDescent="0.2">
      <c r="W219" s="14"/>
      <c r="X219" s="15"/>
      <c r="Y219" s="15"/>
      <c r="Z219" s="15"/>
      <c r="AB219" s="4"/>
    </row>
    <row r="220" spans="23:28" x14ac:dyDescent="0.2">
      <c r="W220" s="14"/>
      <c r="X220" s="15"/>
      <c r="Y220" s="15"/>
      <c r="Z220" s="15"/>
      <c r="AB220" s="4"/>
    </row>
    <row r="221" spans="23:28" x14ac:dyDescent="0.2">
      <c r="W221" s="14"/>
      <c r="X221" s="15"/>
      <c r="Y221" s="15"/>
      <c r="Z221" s="15"/>
      <c r="AB221" s="4"/>
    </row>
    <row r="222" spans="23:28" x14ac:dyDescent="0.2">
      <c r="W222" s="14"/>
      <c r="X222" s="15"/>
      <c r="Y222" s="15"/>
      <c r="Z222" s="15"/>
      <c r="AB222" s="4"/>
    </row>
    <row r="223" spans="23:28" x14ac:dyDescent="0.2">
      <c r="W223" s="14"/>
      <c r="X223" s="15"/>
      <c r="Y223" s="15"/>
      <c r="Z223" s="15"/>
      <c r="AB223" s="4"/>
    </row>
    <row r="224" spans="23:28" x14ac:dyDescent="0.2">
      <c r="W224" s="14"/>
      <c r="X224" s="15"/>
      <c r="Y224" s="15"/>
      <c r="Z224" s="15"/>
      <c r="AB224" s="4"/>
    </row>
    <row r="225" spans="23:28" x14ac:dyDescent="0.2">
      <c r="W225" s="14"/>
      <c r="X225" s="15"/>
      <c r="Y225" s="15"/>
      <c r="Z225" s="15"/>
      <c r="AB225" s="4"/>
    </row>
    <row r="226" spans="23:28" x14ac:dyDescent="0.2">
      <c r="X226" s="25"/>
      <c r="Y226" s="25"/>
      <c r="Z226" s="25"/>
      <c r="AB226" s="4"/>
    </row>
    <row r="227" spans="23:28" x14ac:dyDescent="0.2">
      <c r="W227" s="14"/>
      <c r="X227" s="15"/>
      <c r="Y227" s="15"/>
      <c r="Z227" s="15"/>
      <c r="AB227" s="4"/>
    </row>
    <row r="228" spans="23:28" x14ac:dyDescent="0.2">
      <c r="W228" s="14"/>
      <c r="X228" s="15"/>
      <c r="Y228" s="15"/>
      <c r="Z228" s="15"/>
      <c r="AB228" s="4"/>
    </row>
    <row r="229" spans="23:28" x14ac:dyDescent="0.2">
      <c r="W229" s="14"/>
      <c r="X229" s="15"/>
      <c r="Y229" s="15"/>
      <c r="Z229" s="15"/>
      <c r="AB229" s="4"/>
    </row>
    <row r="230" spans="23:28" x14ac:dyDescent="0.2">
      <c r="W230" s="14"/>
      <c r="X230" s="15"/>
      <c r="Y230" s="15"/>
      <c r="Z230" s="15"/>
      <c r="AB230" s="4"/>
    </row>
    <row r="231" spans="23:28" x14ac:dyDescent="0.2">
      <c r="W231" s="14"/>
      <c r="X231" s="15"/>
      <c r="Y231" s="15"/>
      <c r="Z231" s="15"/>
      <c r="AB231" s="4"/>
    </row>
    <row r="232" spans="23:28" x14ac:dyDescent="0.2">
      <c r="W232" s="14"/>
      <c r="X232" s="15"/>
      <c r="Y232" s="15"/>
      <c r="Z232" s="15"/>
      <c r="AB232" s="4"/>
    </row>
    <row r="233" spans="23:28" x14ac:dyDescent="0.2">
      <c r="W233" s="14"/>
      <c r="X233" s="15"/>
      <c r="Y233" s="15"/>
      <c r="Z233" s="15"/>
      <c r="AB233" s="4"/>
    </row>
    <row r="234" spans="23:28" x14ac:dyDescent="0.2">
      <c r="W234" s="14"/>
      <c r="X234" s="15"/>
      <c r="Y234" s="15"/>
      <c r="Z234" s="15"/>
      <c r="AB234" s="4"/>
    </row>
    <row r="235" spans="23:28" x14ac:dyDescent="0.2">
      <c r="W235" s="14"/>
      <c r="X235" s="15"/>
      <c r="Y235" s="15"/>
      <c r="Z235" s="15"/>
      <c r="AB235" s="4"/>
    </row>
    <row r="236" spans="23:28" x14ac:dyDescent="0.2">
      <c r="W236" s="14"/>
      <c r="X236" s="15"/>
      <c r="Y236" s="15"/>
      <c r="Z236" s="15"/>
      <c r="AB236" s="4"/>
    </row>
    <row r="237" spans="23:28" x14ac:dyDescent="0.2">
      <c r="W237" s="14"/>
      <c r="X237" s="15"/>
      <c r="Y237" s="15"/>
      <c r="Z237" s="15"/>
      <c r="AB237" s="4"/>
    </row>
    <row r="238" spans="23:28" x14ac:dyDescent="0.2">
      <c r="W238" s="14"/>
      <c r="X238" s="15"/>
      <c r="Y238" s="15"/>
      <c r="Z238" s="15"/>
      <c r="AB238" s="4"/>
    </row>
    <row r="239" spans="23:28" x14ac:dyDescent="0.2">
      <c r="W239" s="14"/>
      <c r="X239" s="15"/>
      <c r="Y239" s="15"/>
      <c r="Z239" s="15"/>
      <c r="AB239" s="4"/>
    </row>
    <row r="240" spans="23:28" x14ac:dyDescent="0.2">
      <c r="W240" s="14"/>
      <c r="X240" s="15"/>
      <c r="Y240" s="15"/>
      <c r="Z240" s="15"/>
      <c r="AB240" s="4"/>
    </row>
    <row r="241" spans="5:28" x14ac:dyDescent="0.2">
      <c r="S241" s="36"/>
      <c r="W241" s="14"/>
      <c r="X241" s="15"/>
      <c r="Y241" s="15"/>
      <c r="Z241" s="15"/>
      <c r="AB241" s="4"/>
    </row>
    <row r="242" spans="5:28" x14ac:dyDescent="0.2">
      <c r="W242" s="14"/>
      <c r="X242" s="15"/>
      <c r="Y242" s="15"/>
      <c r="Z242" s="15"/>
      <c r="AB242" s="4"/>
    </row>
    <row r="243" spans="5:28" x14ac:dyDescent="0.2">
      <c r="W243" s="14"/>
      <c r="X243" s="15"/>
      <c r="Y243" s="15"/>
      <c r="Z243" s="15"/>
      <c r="AB243" s="4"/>
    </row>
    <row r="244" spans="5:28" x14ac:dyDescent="0.2">
      <c r="W244" s="14"/>
      <c r="X244" s="15"/>
      <c r="Y244" s="15"/>
      <c r="Z244" s="15"/>
      <c r="AB244" s="4"/>
    </row>
    <row r="245" spans="5:28" x14ac:dyDescent="0.2">
      <c r="W245" s="14"/>
      <c r="X245" s="15"/>
      <c r="Y245" s="15"/>
      <c r="Z245" s="15"/>
      <c r="AB245" s="4"/>
    </row>
    <row r="246" spans="5:28" x14ac:dyDescent="0.2">
      <c r="X246" s="25"/>
      <c r="Y246" s="15"/>
      <c r="Z246" s="15"/>
      <c r="AB246" s="4"/>
    </row>
    <row r="247" spans="5:28" x14ac:dyDescent="0.2">
      <c r="W247" s="14"/>
      <c r="X247" s="15"/>
      <c r="Y247" s="15"/>
      <c r="Z247" s="15"/>
      <c r="AB247" s="4"/>
    </row>
    <row r="248" spans="5:28" x14ac:dyDescent="0.2">
      <c r="W248" s="14"/>
      <c r="X248" s="15"/>
      <c r="Y248" s="15"/>
      <c r="Z248" s="15"/>
      <c r="AB248" s="4"/>
    </row>
    <row r="249" spans="5:28" x14ac:dyDescent="0.2">
      <c r="W249" s="14"/>
      <c r="X249" s="15"/>
      <c r="Y249" s="15"/>
      <c r="Z249" s="15"/>
      <c r="AB249" s="4"/>
    </row>
    <row r="250" spans="5:28" x14ac:dyDescent="0.2">
      <c r="E250" s="13"/>
      <c r="F250" s="79"/>
      <c r="N250" s="2"/>
      <c r="P250" s="2"/>
      <c r="S250" s="36"/>
      <c r="T250" s="24"/>
      <c r="U250" s="4"/>
      <c r="W250" s="15"/>
      <c r="X250" s="14"/>
      <c r="Y250" s="15"/>
      <c r="Z250" s="15"/>
      <c r="AB250" s="4"/>
    </row>
    <row r="251" spans="5:28" x14ac:dyDescent="0.2">
      <c r="W251" s="14"/>
      <c r="X251" s="15"/>
      <c r="Y251" s="15"/>
      <c r="Z251" s="15"/>
      <c r="AB251" s="4"/>
    </row>
    <row r="252" spans="5:28" x14ac:dyDescent="0.2">
      <c r="W252" s="14"/>
      <c r="X252" s="15"/>
      <c r="Y252" s="15"/>
      <c r="Z252" s="15"/>
      <c r="AB252" s="4"/>
    </row>
    <row r="253" spans="5:28" x14ac:dyDescent="0.2">
      <c r="W253" s="14"/>
      <c r="X253" s="15"/>
      <c r="Y253" s="15"/>
      <c r="Z253" s="15"/>
      <c r="AB253" s="4"/>
    </row>
    <row r="254" spans="5:28" x14ac:dyDescent="0.2">
      <c r="W254" s="14"/>
      <c r="X254" s="15"/>
      <c r="Y254" s="15"/>
      <c r="Z254" s="15"/>
      <c r="AB254" s="4"/>
    </row>
    <row r="255" spans="5:28" x14ac:dyDescent="0.2">
      <c r="W255" s="14"/>
      <c r="X255" s="15"/>
      <c r="Y255" s="15"/>
      <c r="Z255" s="15"/>
      <c r="AB255" s="4"/>
    </row>
    <row r="256" spans="5:28" x14ac:dyDescent="0.2">
      <c r="W256" s="14"/>
      <c r="X256" s="15"/>
      <c r="Y256" s="15"/>
      <c r="Z256" s="15"/>
      <c r="AB256" s="4"/>
    </row>
    <row r="257" spans="1:40" x14ac:dyDescent="0.2">
      <c r="W257" s="14"/>
      <c r="X257" s="15"/>
      <c r="Y257" s="15"/>
      <c r="Z257" s="15"/>
      <c r="AB257" s="4"/>
    </row>
    <row r="258" spans="1:40" x14ac:dyDescent="0.2">
      <c r="W258" s="14"/>
      <c r="X258" s="15"/>
      <c r="Y258" s="15"/>
      <c r="Z258" s="15"/>
      <c r="AB258" s="4"/>
    </row>
    <row r="259" spans="1:40" x14ac:dyDescent="0.2">
      <c r="W259" s="14"/>
      <c r="X259" s="15"/>
      <c r="Y259" s="15"/>
      <c r="Z259" s="15"/>
      <c r="AB259" s="4"/>
    </row>
    <row r="260" spans="1:40" x14ac:dyDescent="0.2">
      <c r="W260" s="14"/>
      <c r="X260" s="15"/>
      <c r="Y260" s="15"/>
      <c r="Z260" s="15"/>
      <c r="AB260" s="4"/>
    </row>
    <row r="261" spans="1:40" x14ac:dyDescent="0.2">
      <c r="W261" s="14"/>
      <c r="X261" s="15"/>
      <c r="Y261" s="15"/>
      <c r="Z261" s="15"/>
      <c r="AB261" s="4"/>
    </row>
    <row r="262" spans="1:40" x14ac:dyDescent="0.2">
      <c r="W262" s="14"/>
      <c r="X262" s="15"/>
      <c r="Y262" s="15"/>
      <c r="Z262" s="15"/>
      <c r="AB262" s="4"/>
    </row>
    <row r="263" spans="1:40" x14ac:dyDescent="0.2">
      <c r="A263" s="31"/>
      <c r="B263" s="32"/>
      <c r="C263" s="74"/>
      <c r="D263" s="32"/>
      <c r="E263" s="13"/>
      <c r="F263" s="10"/>
      <c r="G263" s="10"/>
      <c r="H263" s="3"/>
      <c r="L263" s="80"/>
      <c r="M263" s="22"/>
      <c r="N263" s="36"/>
      <c r="O263" s="52"/>
      <c r="W263" s="14"/>
      <c r="X263" s="15"/>
      <c r="Y263" s="15"/>
      <c r="Z263" s="15"/>
      <c r="AB263" s="4"/>
    </row>
    <row r="264" spans="1:40" x14ac:dyDescent="0.2">
      <c r="C264" s="81"/>
      <c r="D264" s="82"/>
      <c r="E264" s="13"/>
      <c r="F264" s="10"/>
      <c r="J264" s="75"/>
      <c r="K264" s="83"/>
      <c r="L264" s="36"/>
      <c r="M264" s="29"/>
      <c r="N264" s="4"/>
      <c r="O264" s="26"/>
      <c r="P264" s="84"/>
      <c r="W264" s="14"/>
      <c r="X264" s="15"/>
      <c r="Y264" s="15"/>
      <c r="Z264" s="15"/>
      <c r="AB264" s="4"/>
    </row>
    <row r="265" spans="1:40" x14ac:dyDescent="0.2">
      <c r="W265" s="14"/>
      <c r="X265" s="15"/>
      <c r="Y265" s="15"/>
      <c r="Z265" s="15"/>
      <c r="AB265" s="4"/>
    </row>
    <row r="266" spans="1:40" x14ac:dyDescent="0.2">
      <c r="W266" s="14"/>
      <c r="X266" s="15"/>
      <c r="Y266" s="15"/>
      <c r="Z266" s="15"/>
      <c r="AB266" s="4"/>
    </row>
    <row r="267" spans="1:40" s="24" customFormat="1" ht="11.25" x14ac:dyDescent="0.2">
      <c r="A267" s="8"/>
      <c r="B267" s="85"/>
      <c r="C267" s="85"/>
      <c r="D267" s="62"/>
      <c r="E267" s="13"/>
      <c r="F267" s="4"/>
      <c r="G267" s="4"/>
      <c r="H267" s="2"/>
      <c r="I267" s="10"/>
      <c r="J267" s="42"/>
      <c r="K267" s="42"/>
      <c r="L267" s="4"/>
      <c r="M267" s="2"/>
      <c r="N267" s="4"/>
      <c r="O267" s="28"/>
      <c r="P267" s="86"/>
      <c r="Q267" s="22"/>
      <c r="R267" s="22"/>
      <c r="T267" s="12"/>
      <c r="U267" s="25"/>
      <c r="V267" s="25"/>
      <c r="W267" s="14"/>
      <c r="X267" s="15"/>
      <c r="Y267" s="15"/>
      <c r="Z267" s="15"/>
      <c r="AA267" s="12"/>
      <c r="AB267" s="4"/>
      <c r="AC267" s="69"/>
      <c r="AD267" s="69"/>
      <c r="AE267" s="87"/>
      <c r="AF267" s="87"/>
      <c r="AG267" s="87"/>
      <c r="AH267" s="87"/>
      <c r="AI267" s="87"/>
      <c r="AJ267" s="87"/>
      <c r="AK267" s="87"/>
      <c r="AL267" s="87"/>
      <c r="AM267" s="87"/>
      <c r="AN267" s="87"/>
    </row>
    <row r="268" spans="1:40" x14ac:dyDescent="0.2">
      <c r="W268" s="14"/>
      <c r="X268" s="15"/>
      <c r="Y268" s="15"/>
      <c r="Z268" s="15"/>
      <c r="AB268" s="4"/>
    </row>
    <row r="269" spans="1:40" x14ac:dyDescent="0.2">
      <c r="W269" s="14"/>
      <c r="X269" s="15"/>
      <c r="Y269" s="15"/>
      <c r="Z269" s="15"/>
      <c r="AB269" s="4"/>
    </row>
    <row r="270" spans="1:40" x14ac:dyDescent="0.2">
      <c r="W270" s="14"/>
      <c r="X270" s="15"/>
      <c r="Y270" s="15"/>
      <c r="Z270" s="15"/>
      <c r="AB270" s="4"/>
    </row>
    <row r="271" spans="1:40" x14ac:dyDescent="0.2">
      <c r="W271" s="14"/>
      <c r="X271" s="15"/>
      <c r="Y271" s="15"/>
      <c r="Z271" s="15"/>
      <c r="AB271" s="4"/>
    </row>
    <row r="272" spans="1:40" x14ac:dyDescent="0.2">
      <c r="W272" s="14"/>
      <c r="X272" s="15"/>
      <c r="Y272" s="15"/>
      <c r="Z272" s="15"/>
      <c r="AB272" s="4"/>
    </row>
    <row r="273" spans="19:28" x14ac:dyDescent="0.2">
      <c r="W273" s="14"/>
      <c r="X273" s="15"/>
      <c r="Y273" s="15"/>
      <c r="Z273" s="15"/>
      <c r="AB273" s="4"/>
    </row>
    <row r="274" spans="19:28" x14ac:dyDescent="0.2">
      <c r="W274" s="14"/>
      <c r="X274" s="15"/>
      <c r="Y274" s="15"/>
      <c r="Z274" s="15"/>
      <c r="AB274" s="4"/>
    </row>
    <row r="275" spans="19:28" x14ac:dyDescent="0.2">
      <c r="W275" s="14"/>
      <c r="X275" s="15"/>
      <c r="Y275" s="15"/>
      <c r="Z275" s="15"/>
      <c r="AB275" s="4"/>
    </row>
    <row r="276" spans="19:28" x14ac:dyDescent="0.2">
      <c r="W276" s="14"/>
      <c r="X276" s="15"/>
      <c r="Y276" s="15"/>
      <c r="Z276" s="15"/>
      <c r="AB276" s="4"/>
    </row>
    <row r="277" spans="19:28" x14ac:dyDescent="0.2">
      <c r="X277" s="25"/>
      <c r="Y277" s="25"/>
      <c r="Z277" s="25"/>
      <c r="AB277" s="4"/>
    </row>
    <row r="278" spans="19:28" x14ac:dyDescent="0.2">
      <c r="W278" s="14"/>
      <c r="X278" s="15"/>
      <c r="Y278" s="15"/>
      <c r="Z278" s="15"/>
      <c r="AB278" s="4"/>
    </row>
    <row r="279" spans="19:28" x14ac:dyDescent="0.2">
      <c r="W279" s="14"/>
      <c r="X279" s="15"/>
      <c r="Y279" s="15"/>
      <c r="Z279" s="15"/>
      <c r="AB279" s="4"/>
    </row>
    <row r="280" spans="19:28" x14ac:dyDescent="0.2">
      <c r="W280" s="14"/>
      <c r="X280" s="15"/>
      <c r="Y280" s="15"/>
      <c r="Z280" s="15"/>
      <c r="AB280" s="4"/>
    </row>
    <row r="281" spans="19:28" x14ac:dyDescent="0.2">
      <c r="W281" s="14"/>
      <c r="X281" s="15"/>
      <c r="Y281" s="15"/>
      <c r="Z281" s="15"/>
      <c r="AB281" s="4"/>
    </row>
    <row r="282" spans="19:28" x14ac:dyDescent="0.2">
      <c r="W282" s="14"/>
      <c r="X282" s="15"/>
      <c r="Y282" s="15"/>
      <c r="Z282" s="15"/>
      <c r="AB282" s="4"/>
    </row>
    <row r="283" spans="19:28" x14ac:dyDescent="0.2">
      <c r="X283" s="25"/>
      <c r="Y283" s="15"/>
      <c r="Z283" s="15"/>
      <c r="AB283" s="4"/>
    </row>
    <row r="284" spans="19:28" x14ac:dyDescent="0.2">
      <c r="X284" s="25"/>
      <c r="Y284" s="15"/>
      <c r="Z284" s="15"/>
      <c r="AB284" s="4"/>
    </row>
    <row r="285" spans="19:28" x14ac:dyDescent="0.2">
      <c r="W285" s="14"/>
      <c r="X285" s="15"/>
      <c r="Y285" s="15"/>
      <c r="Z285" s="15"/>
      <c r="AA285" s="5"/>
      <c r="AB285" s="4"/>
    </row>
    <row r="286" spans="19:28" x14ac:dyDescent="0.2">
      <c r="S286" s="88"/>
      <c r="W286" s="14"/>
      <c r="X286" s="15"/>
      <c r="Y286" s="15"/>
      <c r="Z286" s="15"/>
      <c r="AB286" s="4"/>
    </row>
    <row r="287" spans="19:28" x14ac:dyDescent="0.2">
      <c r="W287" s="14"/>
      <c r="X287" s="15"/>
      <c r="Y287" s="15"/>
      <c r="Z287" s="15"/>
      <c r="AB287" s="4"/>
    </row>
    <row r="288" spans="19:28" x14ac:dyDescent="0.2">
      <c r="W288" s="14"/>
      <c r="X288" s="15"/>
      <c r="Y288" s="15"/>
      <c r="Z288" s="15"/>
      <c r="AB288" s="4"/>
    </row>
    <row r="289" spans="23:28" x14ac:dyDescent="0.2">
      <c r="W289" s="14"/>
      <c r="X289" s="15"/>
      <c r="Y289" s="15"/>
      <c r="Z289" s="15"/>
      <c r="AB289" s="4"/>
    </row>
    <row r="290" spans="23:28" x14ac:dyDescent="0.2">
      <c r="W290" s="14"/>
      <c r="X290" s="15"/>
      <c r="Y290" s="15"/>
      <c r="Z290" s="15"/>
      <c r="AB290" s="4"/>
    </row>
    <row r="291" spans="23:28" x14ac:dyDescent="0.2">
      <c r="W291" s="14"/>
      <c r="X291" s="15"/>
      <c r="Y291" s="15"/>
      <c r="Z291" s="15"/>
      <c r="AB291" s="4"/>
    </row>
    <row r="292" spans="23:28" x14ac:dyDescent="0.2">
      <c r="W292" s="14"/>
      <c r="X292" s="15"/>
      <c r="Y292" s="15"/>
      <c r="Z292" s="15"/>
      <c r="AB292" s="4"/>
    </row>
    <row r="293" spans="23:28" x14ac:dyDescent="0.2">
      <c r="W293" s="14"/>
      <c r="X293" s="15"/>
      <c r="Y293" s="15"/>
      <c r="Z293" s="15"/>
      <c r="AB293" s="4"/>
    </row>
    <row r="294" spans="23:28" x14ac:dyDescent="0.2">
      <c r="W294" s="14"/>
      <c r="X294" s="15"/>
      <c r="Y294" s="15"/>
      <c r="Z294" s="15"/>
      <c r="AB294" s="4"/>
    </row>
    <row r="295" spans="23:28" x14ac:dyDescent="0.2">
      <c r="W295" s="14"/>
      <c r="X295" s="15"/>
      <c r="Y295" s="15"/>
      <c r="Z295" s="15"/>
      <c r="AB295" s="4"/>
    </row>
    <row r="296" spans="23:28" x14ac:dyDescent="0.2">
      <c r="X296" s="25"/>
      <c r="Y296" s="25"/>
      <c r="Z296" s="25"/>
      <c r="AB296" s="4"/>
    </row>
    <row r="297" spans="23:28" x14ac:dyDescent="0.2">
      <c r="W297" s="14"/>
      <c r="X297" s="15"/>
      <c r="Y297" s="15"/>
      <c r="Z297" s="15"/>
      <c r="AB297" s="4"/>
    </row>
    <row r="298" spans="23:28" x14ac:dyDescent="0.2">
      <c r="W298" s="14"/>
      <c r="X298" s="15"/>
      <c r="Y298" s="15"/>
      <c r="Z298" s="15"/>
      <c r="AB298" s="4"/>
    </row>
    <row r="299" spans="23:28" x14ac:dyDescent="0.2">
      <c r="W299" s="14"/>
      <c r="X299" s="15"/>
      <c r="Y299" s="15"/>
      <c r="Z299" s="25"/>
      <c r="AB299" s="4"/>
    </row>
    <row r="300" spans="23:28" x14ac:dyDescent="0.2">
      <c r="W300" s="14"/>
      <c r="X300" s="15"/>
      <c r="Y300" s="15"/>
      <c r="Z300" s="15"/>
      <c r="AB300" s="4"/>
    </row>
    <row r="301" spans="23:28" x14ac:dyDescent="0.2">
      <c r="W301" s="14"/>
      <c r="X301" s="15"/>
      <c r="Y301" s="15"/>
      <c r="Z301" s="15"/>
      <c r="AB301" s="4"/>
    </row>
    <row r="302" spans="23:28" x14ac:dyDescent="0.2">
      <c r="W302" s="14"/>
      <c r="X302" s="15"/>
      <c r="Y302" s="15"/>
      <c r="Z302" s="15"/>
      <c r="AB302" s="4"/>
    </row>
    <row r="303" spans="23:28" x14ac:dyDescent="0.2">
      <c r="W303" s="14"/>
      <c r="X303" s="15"/>
      <c r="Y303" s="15"/>
      <c r="Z303" s="15"/>
      <c r="AB303" s="4"/>
    </row>
    <row r="304" spans="23:28" x14ac:dyDescent="0.2">
      <c r="W304" s="14"/>
      <c r="X304" s="15"/>
      <c r="Y304" s="15"/>
      <c r="Z304" s="15"/>
      <c r="AB304" s="4"/>
    </row>
    <row r="305" spans="3:28" x14ac:dyDescent="0.2">
      <c r="W305" s="14"/>
      <c r="X305" s="15"/>
      <c r="Y305" s="15"/>
      <c r="Z305" s="15"/>
      <c r="AB305" s="4"/>
    </row>
    <row r="306" spans="3:28" x14ac:dyDescent="0.2">
      <c r="W306" s="14"/>
      <c r="X306" s="15"/>
      <c r="Y306" s="15"/>
      <c r="Z306" s="15"/>
      <c r="AB306" s="4"/>
    </row>
    <row r="307" spans="3:28" x14ac:dyDescent="0.2">
      <c r="W307" s="14"/>
      <c r="X307" s="15"/>
      <c r="Y307" s="15"/>
      <c r="Z307" s="25"/>
      <c r="AB307" s="4"/>
    </row>
    <row r="308" spans="3:28" x14ac:dyDescent="0.2">
      <c r="W308" s="14"/>
      <c r="X308" s="15"/>
      <c r="Y308" s="15"/>
      <c r="Z308" s="15"/>
      <c r="AB308" s="4"/>
    </row>
    <row r="309" spans="3:28" x14ac:dyDescent="0.2">
      <c r="W309" s="14"/>
      <c r="X309" s="15"/>
      <c r="Y309" s="15"/>
      <c r="Z309" s="15"/>
      <c r="AB309" s="4"/>
    </row>
    <row r="310" spans="3:28" x14ac:dyDescent="0.2">
      <c r="W310" s="14"/>
      <c r="X310" s="15"/>
      <c r="Y310" s="15"/>
      <c r="Z310" s="15"/>
      <c r="AB310" s="4"/>
    </row>
    <row r="311" spans="3:28" x14ac:dyDescent="0.2">
      <c r="C311" s="78"/>
      <c r="D311" s="4"/>
      <c r="E311" s="13"/>
      <c r="F311" s="10"/>
      <c r="G311" s="10"/>
      <c r="L311" s="11"/>
      <c r="M311" s="22"/>
      <c r="N311" s="36"/>
      <c r="O311" s="52"/>
      <c r="W311" s="14"/>
      <c r="X311" s="15"/>
      <c r="Y311" s="15"/>
      <c r="Z311" s="15"/>
      <c r="AB311" s="4"/>
    </row>
    <row r="312" spans="3:28" x14ac:dyDescent="0.2">
      <c r="W312" s="14"/>
      <c r="X312" s="15"/>
      <c r="Y312" s="15"/>
      <c r="Z312" s="15"/>
      <c r="AB312" s="4"/>
    </row>
    <row r="313" spans="3:28" x14ac:dyDescent="0.2">
      <c r="W313" s="14"/>
      <c r="X313" s="15"/>
      <c r="Y313" s="15"/>
      <c r="Z313" s="15"/>
      <c r="AB313" s="4"/>
    </row>
    <row r="314" spans="3:28" x14ac:dyDescent="0.2">
      <c r="W314" s="14"/>
      <c r="X314" s="15"/>
      <c r="Y314" s="15"/>
      <c r="Z314" s="15"/>
      <c r="AB314" s="4"/>
    </row>
    <row r="315" spans="3:28" x14ac:dyDescent="0.2">
      <c r="W315" s="14"/>
      <c r="X315" s="15"/>
      <c r="Y315" s="15"/>
      <c r="Z315" s="15"/>
      <c r="AB315" s="4"/>
    </row>
    <row r="316" spans="3:28" x14ac:dyDescent="0.2">
      <c r="W316" s="14"/>
      <c r="X316" s="15"/>
      <c r="Y316" s="15"/>
      <c r="Z316" s="15"/>
      <c r="AB316" s="4"/>
    </row>
    <row r="317" spans="3:28" x14ac:dyDescent="0.2">
      <c r="X317" s="25"/>
      <c r="Y317" s="25"/>
      <c r="Z317" s="25"/>
      <c r="AB317" s="4"/>
    </row>
    <row r="318" spans="3:28" x14ac:dyDescent="0.2">
      <c r="W318" s="14"/>
      <c r="X318" s="15"/>
      <c r="Y318" s="15"/>
      <c r="Z318" s="15"/>
      <c r="AB318" s="4"/>
    </row>
    <row r="319" spans="3:28" x14ac:dyDescent="0.2">
      <c r="W319" s="14"/>
      <c r="X319" s="15"/>
      <c r="Y319" s="15"/>
      <c r="Z319" s="15"/>
      <c r="AB319" s="4"/>
    </row>
    <row r="320" spans="3:28" x14ac:dyDescent="0.2">
      <c r="W320" s="14"/>
      <c r="X320" s="15"/>
      <c r="Y320" s="15"/>
      <c r="Z320" s="15"/>
      <c r="AB320" s="4"/>
    </row>
    <row r="321" spans="3:28" x14ac:dyDescent="0.2">
      <c r="W321" s="14"/>
      <c r="X321" s="15"/>
      <c r="Y321" s="15"/>
      <c r="Z321" s="15"/>
      <c r="AB321" s="4"/>
    </row>
    <row r="322" spans="3:28" x14ac:dyDescent="0.2">
      <c r="W322" s="14"/>
      <c r="X322" s="15"/>
      <c r="Y322" s="15"/>
      <c r="Z322" s="15"/>
      <c r="AB322" s="4"/>
    </row>
    <row r="323" spans="3:28" x14ac:dyDescent="0.2">
      <c r="W323" s="14"/>
      <c r="X323" s="15"/>
      <c r="Y323" s="15"/>
      <c r="Z323" s="15"/>
      <c r="AB323" s="4"/>
    </row>
    <row r="324" spans="3:28" x14ac:dyDescent="0.2">
      <c r="W324" s="14"/>
      <c r="X324" s="15"/>
      <c r="Y324" s="15"/>
      <c r="Z324" s="15"/>
      <c r="AB324" s="4"/>
    </row>
    <row r="325" spans="3:28" x14ac:dyDescent="0.2">
      <c r="W325" s="14"/>
      <c r="X325" s="15"/>
      <c r="Y325" s="15"/>
      <c r="Z325" s="15"/>
      <c r="AB325" s="4"/>
    </row>
    <row r="326" spans="3:28" x14ac:dyDescent="0.2">
      <c r="W326" s="14"/>
      <c r="X326" s="15"/>
      <c r="Y326" s="15"/>
      <c r="Z326" s="15"/>
      <c r="AB326" s="4"/>
    </row>
    <row r="327" spans="3:28" x14ac:dyDescent="0.2">
      <c r="W327" s="14"/>
      <c r="X327" s="15"/>
      <c r="Y327" s="15"/>
      <c r="Z327" s="15"/>
      <c r="AB327" s="4"/>
    </row>
    <row r="328" spans="3:28" x14ac:dyDescent="0.2">
      <c r="W328" s="14"/>
      <c r="X328" s="15"/>
      <c r="Y328" s="15"/>
      <c r="Z328" s="25"/>
      <c r="AB328" s="4"/>
    </row>
    <row r="329" spans="3:28" x14ac:dyDescent="0.2">
      <c r="W329" s="14"/>
      <c r="X329" s="15"/>
      <c r="Y329" s="15"/>
      <c r="Z329" s="15"/>
      <c r="AB329" s="4"/>
    </row>
    <row r="330" spans="3:28" x14ac:dyDescent="0.2">
      <c r="C330" s="81"/>
      <c r="D330" s="82"/>
      <c r="E330" s="13"/>
      <c r="J330" s="75"/>
      <c r="K330" s="75"/>
      <c r="L330" s="36"/>
      <c r="M330" s="29"/>
      <c r="N330" s="4"/>
      <c r="O330" s="26"/>
      <c r="P330" s="89"/>
      <c r="S330" s="67"/>
      <c r="W330" s="14"/>
      <c r="X330" s="15"/>
      <c r="Y330" s="15"/>
      <c r="Z330" s="15"/>
      <c r="AB330" s="4"/>
    </row>
    <row r="331" spans="3:28" x14ac:dyDescent="0.2">
      <c r="W331" s="14"/>
      <c r="X331" s="15"/>
      <c r="Y331" s="15"/>
      <c r="Z331" s="15"/>
      <c r="AB331" s="4"/>
    </row>
    <row r="332" spans="3:28" x14ac:dyDescent="0.2">
      <c r="W332" s="14"/>
      <c r="X332" s="15"/>
      <c r="Y332" s="15"/>
      <c r="Z332" s="15"/>
      <c r="AB332" s="4"/>
    </row>
    <row r="333" spans="3:28" x14ac:dyDescent="0.2">
      <c r="W333" s="14"/>
      <c r="X333" s="15"/>
      <c r="Y333" s="15"/>
      <c r="Z333" s="15"/>
      <c r="AB333" s="4"/>
    </row>
    <row r="334" spans="3:28" x14ac:dyDescent="0.2">
      <c r="X334" s="25"/>
      <c r="Y334" s="25"/>
      <c r="Z334" s="25"/>
      <c r="AB334" s="4"/>
    </row>
    <row r="335" spans="3:28" x14ac:dyDescent="0.2">
      <c r="X335" s="25"/>
      <c r="Y335" s="25"/>
      <c r="Z335" s="25"/>
      <c r="AB335" s="4"/>
    </row>
    <row r="336" spans="3:28" x14ac:dyDescent="0.2">
      <c r="W336" s="14"/>
      <c r="X336" s="15"/>
      <c r="Y336" s="15"/>
      <c r="Z336" s="25"/>
      <c r="AB336" s="4"/>
    </row>
    <row r="337" spans="23:28" x14ac:dyDescent="0.2">
      <c r="W337" s="14"/>
      <c r="X337" s="15"/>
      <c r="Y337" s="15"/>
      <c r="Z337" s="15"/>
      <c r="AB337" s="4"/>
    </row>
    <row r="338" spans="23:28" x14ac:dyDescent="0.2">
      <c r="W338" s="14"/>
      <c r="X338" s="15"/>
      <c r="Y338" s="15"/>
      <c r="Z338" s="15"/>
      <c r="AB338" s="4"/>
    </row>
    <row r="339" spans="23:28" x14ac:dyDescent="0.2">
      <c r="W339" s="14"/>
      <c r="X339" s="15"/>
      <c r="Y339" s="15"/>
      <c r="Z339" s="15"/>
      <c r="AB339" s="4"/>
    </row>
    <row r="340" spans="23:28" x14ac:dyDescent="0.2">
      <c r="W340" s="14"/>
      <c r="X340" s="15"/>
      <c r="Y340" s="15"/>
      <c r="Z340" s="15"/>
      <c r="AB340" s="4"/>
    </row>
    <row r="341" spans="23:28" x14ac:dyDescent="0.2">
      <c r="W341" s="14"/>
      <c r="X341" s="15"/>
      <c r="Y341" s="15"/>
      <c r="Z341" s="15"/>
      <c r="AB341" s="4"/>
    </row>
    <row r="342" spans="23:28" x14ac:dyDescent="0.2">
      <c r="W342" s="14"/>
      <c r="X342" s="15"/>
      <c r="Y342" s="15"/>
      <c r="Z342" s="15"/>
      <c r="AB342" s="4"/>
    </row>
    <row r="343" spans="23:28" x14ac:dyDescent="0.2">
      <c r="W343" s="14"/>
      <c r="X343" s="15"/>
      <c r="Y343" s="15"/>
      <c r="Z343" s="15"/>
      <c r="AB343" s="4"/>
    </row>
    <row r="344" spans="23:28" x14ac:dyDescent="0.2">
      <c r="W344" s="14"/>
      <c r="X344" s="15"/>
      <c r="Y344" s="15"/>
      <c r="Z344" s="15"/>
      <c r="AB344" s="4"/>
    </row>
    <row r="345" spans="23:28" x14ac:dyDescent="0.2">
      <c r="W345" s="14"/>
      <c r="X345" s="15"/>
      <c r="Y345" s="15"/>
      <c r="Z345" s="15"/>
      <c r="AB345" s="4"/>
    </row>
    <row r="346" spans="23:28" x14ac:dyDescent="0.2">
      <c r="W346" s="14"/>
      <c r="X346" s="15"/>
      <c r="Y346" s="15"/>
      <c r="Z346" s="15"/>
      <c r="AB346" s="4"/>
    </row>
    <row r="347" spans="23:28" x14ac:dyDescent="0.2">
      <c r="W347" s="14"/>
      <c r="X347" s="15"/>
      <c r="Y347" s="15"/>
      <c r="Z347" s="15"/>
      <c r="AB347" s="4"/>
    </row>
    <row r="348" spans="23:28" x14ac:dyDescent="0.2">
      <c r="X348" s="25"/>
      <c r="Y348" s="25"/>
      <c r="Z348" s="25"/>
      <c r="AB348" s="4"/>
    </row>
    <row r="349" spans="23:28" x14ac:dyDescent="0.2">
      <c r="W349" s="14"/>
      <c r="X349" s="15"/>
      <c r="Y349" s="15"/>
      <c r="Z349" s="15"/>
      <c r="AB349" s="4"/>
    </row>
    <row r="350" spans="23:28" x14ac:dyDescent="0.2">
      <c r="W350" s="14"/>
      <c r="X350" s="15"/>
      <c r="Y350" s="15"/>
      <c r="Z350" s="15"/>
      <c r="AB350" s="4"/>
    </row>
    <row r="351" spans="23:28" x14ac:dyDescent="0.2">
      <c r="W351" s="14"/>
      <c r="X351" s="15"/>
      <c r="Y351" s="15"/>
      <c r="Z351" s="15"/>
      <c r="AB351" s="4"/>
    </row>
    <row r="352" spans="23:28" x14ac:dyDescent="0.2">
      <c r="W352" s="14"/>
      <c r="X352" s="15"/>
      <c r="Y352" s="15"/>
      <c r="Z352" s="15"/>
      <c r="AB352" s="4"/>
    </row>
    <row r="353" spans="23:28" x14ac:dyDescent="0.2">
      <c r="W353" s="14"/>
      <c r="X353" s="15"/>
      <c r="Y353" s="15"/>
      <c r="Z353" s="15"/>
      <c r="AB353" s="4"/>
    </row>
    <row r="354" spans="23:28" x14ac:dyDescent="0.2">
      <c r="X354" s="25"/>
      <c r="Y354" s="25"/>
      <c r="Z354" s="25"/>
      <c r="AB354" s="4"/>
    </row>
    <row r="355" spans="23:28" x14ac:dyDescent="0.2">
      <c r="W355" s="14"/>
      <c r="X355" s="15"/>
      <c r="Y355" s="15"/>
      <c r="Z355" s="15"/>
      <c r="AB355" s="4"/>
    </row>
    <row r="356" spans="23:28" x14ac:dyDescent="0.2">
      <c r="W356" s="14"/>
      <c r="X356" s="15"/>
      <c r="Y356" s="15"/>
      <c r="Z356" s="15"/>
      <c r="AB356" s="4"/>
    </row>
    <row r="357" spans="23:28" x14ac:dyDescent="0.2">
      <c r="W357" s="14"/>
      <c r="X357" s="15"/>
      <c r="Y357" s="15"/>
      <c r="Z357" s="15"/>
      <c r="AB357" s="4"/>
    </row>
    <row r="358" spans="23:28" x14ac:dyDescent="0.2">
      <c r="W358" s="14"/>
      <c r="X358" s="15"/>
      <c r="Y358" s="15"/>
      <c r="Z358" s="15"/>
      <c r="AB358" s="4"/>
    </row>
    <row r="359" spans="23:28" x14ac:dyDescent="0.2">
      <c r="X359" s="25"/>
      <c r="Y359" s="25"/>
      <c r="Z359" s="25"/>
      <c r="AB359" s="4"/>
    </row>
    <row r="360" spans="23:28" x14ac:dyDescent="0.2">
      <c r="X360" s="25"/>
      <c r="Y360" s="25"/>
      <c r="Z360" s="25"/>
      <c r="AB360" s="4"/>
    </row>
    <row r="361" spans="23:28" x14ac:dyDescent="0.2">
      <c r="X361" s="25"/>
      <c r="Y361" s="25"/>
      <c r="Z361" s="25"/>
      <c r="AB361" s="4"/>
    </row>
    <row r="362" spans="23:28" x14ac:dyDescent="0.2">
      <c r="X362" s="25"/>
      <c r="Y362" s="25"/>
      <c r="Z362" s="25"/>
      <c r="AB362" s="4"/>
    </row>
    <row r="363" spans="23:28" x14ac:dyDescent="0.2">
      <c r="X363" s="25"/>
      <c r="Y363" s="25"/>
      <c r="Z363" s="25"/>
      <c r="AB363" s="4"/>
    </row>
    <row r="364" spans="23:28" x14ac:dyDescent="0.2">
      <c r="X364" s="25"/>
      <c r="Y364" s="25"/>
      <c r="Z364" s="25"/>
      <c r="AB364" s="4"/>
    </row>
    <row r="365" spans="23:28" x14ac:dyDescent="0.2">
      <c r="X365" s="25"/>
      <c r="Y365" s="25"/>
      <c r="Z365" s="25"/>
      <c r="AB365" s="4"/>
    </row>
    <row r="366" spans="23:28" x14ac:dyDescent="0.2">
      <c r="X366" s="25"/>
      <c r="Y366" s="25"/>
      <c r="Z366" s="25"/>
      <c r="AB366" s="4"/>
    </row>
    <row r="367" spans="23:28" x14ac:dyDescent="0.2">
      <c r="X367" s="25"/>
      <c r="Y367" s="25"/>
      <c r="Z367" s="25"/>
      <c r="AB367" s="4"/>
    </row>
    <row r="368" spans="23:28" x14ac:dyDescent="0.2">
      <c r="X368" s="25"/>
      <c r="Y368" s="25"/>
      <c r="Z368" s="25"/>
      <c r="AB368" s="4"/>
    </row>
    <row r="369" spans="24:28" x14ac:dyDescent="0.2">
      <c r="X369" s="25"/>
      <c r="Y369" s="25"/>
      <c r="Z369" s="25"/>
      <c r="AB369" s="4"/>
    </row>
    <row r="370" spans="24:28" x14ac:dyDescent="0.2">
      <c r="X370" s="25"/>
      <c r="Y370" s="25"/>
      <c r="Z370" s="25"/>
      <c r="AB370" s="4"/>
    </row>
    <row r="371" spans="24:28" x14ac:dyDescent="0.2">
      <c r="X371" s="25"/>
      <c r="Y371" s="25"/>
      <c r="Z371" s="25"/>
      <c r="AB371" s="4"/>
    </row>
    <row r="372" spans="24:28" x14ac:dyDescent="0.2">
      <c r="X372" s="25"/>
      <c r="Y372" s="25"/>
      <c r="Z372" s="25"/>
      <c r="AB372" s="4"/>
    </row>
    <row r="373" spans="24:28" x14ac:dyDescent="0.2">
      <c r="X373" s="25"/>
      <c r="Y373" s="25"/>
      <c r="Z373" s="25"/>
      <c r="AB373" s="4"/>
    </row>
    <row r="374" spans="24:28" x14ac:dyDescent="0.2">
      <c r="X374" s="25"/>
      <c r="Y374" s="25"/>
      <c r="Z374" s="25"/>
      <c r="AB374" s="4"/>
    </row>
    <row r="375" spans="24:28" x14ac:dyDescent="0.2">
      <c r="X375" s="25"/>
      <c r="Y375" s="25"/>
      <c r="Z375" s="25"/>
      <c r="AB375" s="4"/>
    </row>
    <row r="376" spans="24:28" x14ac:dyDescent="0.2">
      <c r="X376" s="25"/>
      <c r="Y376" s="25"/>
      <c r="Z376" s="25"/>
      <c r="AB376" s="4"/>
    </row>
    <row r="377" spans="24:28" x14ac:dyDescent="0.2">
      <c r="X377" s="25"/>
      <c r="Y377" s="25"/>
      <c r="Z377" s="25"/>
      <c r="AB377" s="4"/>
    </row>
    <row r="378" spans="24:28" x14ac:dyDescent="0.2">
      <c r="X378" s="25"/>
      <c r="Y378" s="25"/>
      <c r="Z378" s="25"/>
      <c r="AB378" s="4"/>
    </row>
    <row r="379" spans="24:28" x14ac:dyDescent="0.2">
      <c r="X379" s="25"/>
      <c r="Y379" s="25"/>
      <c r="Z379" s="25"/>
      <c r="AB379" s="4"/>
    </row>
    <row r="380" spans="24:28" x14ac:dyDescent="0.2">
      <c r="X380" s="25"/>
      <c r="Y380" s="25"/>
      <c r="Z380" s="25"/>
      <c r="AB380" s="4"/>
    </row>
    <row r="381" spans="24:28" x14ac:dyDescent="0.2">
      <c r="X381" s="25"/>
      <c r="Y381" s="25"/>
      <c r="Z381" s="25"/>
      <c r="AB381" s="4"/>
    </row>
    <row r="382" spans="24:28" x14ac:dyDescent="0.2">
      <c r="X382" s="25"/>
      <c r="Y382" s="25"/>
      <c r="Z382" s="25"/>
      <c r="AB382" s="4"/>
    </row>
    <row r="383" spans="24:28" x14ac:dyDescent="0.2">
      <c r="X383" s="25"/>
      <c r="Y383" s="25"/>
      <c r="Z383" s="25"/>
      <c r="AB383" s="4"/>
    </row>
    <row r="384" spans="24:28" x14ac:dyDescent="0.2">
      <c r="X384" s="25"/>
      <c r="Y384" s="25"/>
      <c r="Z384" s="25"/>
      <c r="AB384" s="4"/>
    </row>
    <row r="385" spans="24:28" x14ac:dyDescent="0.2">
      <c r="X385" s="25"/>
      <c r="Y385" s="25"/>
      <c r="Z385" s="25"/>
      <c r="AB385" s="4"/>
    </row>
    <row r="386" spans="24:28" x14ac:dyDescent="0.2">
      <c r="X386" s="25"/>
      <c r="Y386" s="25"/>
      <c r="Z386" s="25"/>
      <c r="AB386" s="4"/>
    </row>
    <row r="387" spans="24:28" x14ac:dyDescent="0.2">
      <c r="X387" s="25"/>
      <c r="Y387" s="25"/>
      <c r="Z387" s="25"/>
      <c r="AB387" s="4"/>
    </row>
    <row r="388" spans="24:28" x14ac:dyDescent="0.2">
      <c r="X388" s="25"/>
      <c r="Y388" s="25"/>
      <c r="Z388" s="25"/>
      <c r="AB388" s="4"/>
    </row>
    <row r="389" spans="24:28" x14ac:dyDescent="0.2">
      <c r="X389" s="25"/>
      <c r="Y389" s="25"/>
      <c r="Z389" s="25"/>
    </row>
    <row r="390" spans="24:28" x14ac:dyDescent="0.2">
      <c r="X390" s="25"/>
      <c r="Y390" s="25"/>
      <c r="Z390" s="25"/>
    </row>
    <row r="391" spans="24:28" x14ac:dyDescent="0.2">
      <c r="X391" s="25"/>
      <c r="Y391" s="25"/>
      <c r="Z391" s="25"/>
    </row>
    <row r="392" spans="24:28" x14ac:dyDescent="0.2">
      <c r="X392" s="25"/>
      <c r="Y392" s="25"/>
      <c r="Z392" s="25"/>
    </row>
    <row r="393" spans="24:28" x14ac:dyDescent="0.2">
      <c r="X393" s="25"/>
      <c r="Y393" s="25"/>
      <c r="Z393" s="25"/>
    </row>
    <row r="394" spans="24:28" x14ac:dyDescent="0.2">
      <c r="X394" s="25"/>
      <c r="Y394" s="25"/>
      <c r="Z394" s="25"/>
    </row>
    <row r="395" spans="24:28" x14ac:dyDescent="0.2">
      <c r="X395" s="25"/>
      <c r="Y395" s="25"/>
      <c r="Z395" s="25"/>
    </row>
    <row r="396" spans="24:28" x14ac:dyDescent="0.2">
      <c r="X396" s="25"/>
      <c r="Y396" s="25"/>
      <c r="Z396" s="25"/>
    </row>
    <row r="397" spans="24:28" x14ac:dyDescent="0.2">
      <c r="X397" s="25"/>
      <c r="Y397" s="25"/>
      <c r="Z397" s="25"/>
    </row>
    <row r="398" spans="24:28" x14ac:dyDescent="0.2">
      <c r="X398" s="25"/>
      <c r="Y398" s="25"/>
      <c r="Z398" s="25"/>
    </row>
    <row r="399" spans="24:28" x14ac:dyDescent="0.2">
      <c r="X399" s="25"/>
      <c r="Y399" s="25"/>
      <c r="Z399" s="25"/>
    </row>
    <row r="400" spans="24:28" x14ac:dyDescent="0.2">
      <c r="X400" s="25"/>
      <c r="Y400" s="25"/>
      <c r="Z400" s="25"/>
    </row>
    <row r="401" spans="24:26" x14ac:dyDescent="0.2">
      <c r="X401" s="25"/>
      <c r="Y401" s="25"/>
      <c r="Z401" s="25"/>
    </row>
    <row r="402" spans="24:26" x14ac:dyDescent="0.2">
      <c r="X402" s="25"/>
      <c r="Y402" s="25"/>
      <c r="Z402" s="25"/>
    </row>
    <row r="403" spans="24:26" x14ac:dyDescent="0.2">
      <c r="X403" s="25"/>
      <c r="Y403" s="25"/>
      <c r="Z403" s="25"/>
    </row>
    <row r="404" spans="24:26" x14ac:dyDescent="0.2">
      <c r="X404" s="25"/>
      <c r="Y404" s="25"/>
      <c r="Z404" s="25"/>
    </row>
    <row r="405" spans="24:26" x14ac:dyDescent="0.2">
      <c r="X405" s="25"/>
      <c r="Y405" s="25"/>
      <c r="Z405" s="25"/>
    </row>
    <row r="406" spans="24:26" x14ac:dyDescent="0.2">
      <c r="X406" s="25"/>
      <c r="Y406" s="25"/>
      <c r="Z406" s="25"/>
    </row>
    <row r="407" spans="24:26" x14ac:dyDescent="0.2">
      <c r="X407" s="25"/>
      <c r="Y407" s="25"/>
      <c r="Z407" s="25"/>
    </row>
    <row r="408" spans="24:26" x14ac:dyDescent="0.2">
      <c r="X408" s="25"/>
      <c r="Y408" s="25"/>
      <c r="Z408" s="25"/>
    </row>
    <row r="409" spans="24:26" x14ac:dyDescent="0.2">
      <c r="X409" s="25"/>
      <c r="Y409" s="25"/>
      <c r="Z409" s="25"/>
    </row>
    <row r="410" spans="24:26" x14ac:dyDescent="0.2">
      <c r="X410" s="25"/>
      <c r="Y410" s="25"/>
      <c r="Z410" s="25"/>
    </row>
    <row r="411" spans="24:26" x14ac:dyDescent="0.2">
      <c r="X411" s="25"/>
      <c r="Y411" s="25"/>
      <c r="Z411" s="25"/>
    </row>
    <row r="412" spans="24:26" x14ac:dyDescent="0.2">
      <c r="X412" s="25"/>
      <c r="Y412" s="25"/>
      <c r="Z412" s="25"/>
    </row>
    <row r="413" spans="24:26" x14ac:dyDescent="0.2">
      <c r="X413" s="25"/>
      <c r="Y413" s="25"/>
      <c r="Z413" s="25"/>
    </row>
    <row r="414" spans="24:26" x14ac:dyDescent="0.2">
      <c r="X414" s="25"/>
      <c r="Y414" s="25"/>
      <c r="Z414" s="25"/>
    </row>
    <row r="415" spans="24:26" x14ac:dyDescent="0.2">
      <c r="X415" s="25"/>
      <c r="Y415" s="25"/>
      <c r="Z415" s="25"/>
    </row>
    <row r="416" spans="24:26" x14ac:dyDescent="0.2">
      <c r="X416" s="25"/>
      <c r="Y416" s="25"/>
      <c r="Z416" s="25"/>
    </row>
    <row r="417" spans="24:26" x14ac:dyDescent="0.2">
      <c r="X417" s="25"/>
      <c r="Y417" s="25"/>
      <c r="Z417" s="25"/>
    </row>
    <row r="418" spans="24:26" x14ac:dyDescent="0.2">
      <c r="X418" s="25"/>
      <c r="Y418" s="25"/>
      <c r="Z418" s="25"/>
    </row>
    <row r="419" spans="24:26" x14ac:dyDescent="0.2">
      <c r="X419" s="25"/>
      <c r="Y419" s="25"/>
      <c r="Z419" s="25"/>
    </row>
    <row r="420" spans="24:26" x14ac:dyDescent="0.2">
      <c r="X420" s="25"/>
      <c r="Y420" s="25"/>
      <c r="Z420" s="25"/>
    </row>
    <row r="421" spans="24:26" x14ac:dyDescent="0.2">
      <c r="X421" s="25"/>
      <c r="Y421" s="25"/>
      <c r="Z421" s="25"/>
    </row>
    <row r="422" spans="24:26" x14ac:dyDescent="0.2">
      <c r="X422" s="25"/>
      <c r="Y422" s="25"/>
      <c r="Z422" s="25"/>
    </row>
    <row r="423" spans="24:26" x14ac:dyDescent="0.2">
      <c r="X423" s="25"/>
      <c r="Y423" s="25"/>
      <c r="Z423" s="25"/>
    </row>
    <row r="424" spans="24:26" x14ac:dyDescent="0.2">
      <c r="X424" s="25"/>
      <c r="Y424" s="25"/>
      <c r="Z424" s="25"/>
    </row>
    <row r="425" spans="24:26" x14ac:dyDescent="0.2">
      <c r="X425" s="25"/>
      <c r="Y425" s="25"/>
      <c r="Z425" s="25"/>
    </row>
    <row r="426" spans="24:26" x14ac:dyDescent="0.2">
      <c r="X426" s="25"/>
      <c r="Y426" s="25"/>
      <c r="Z426" s="25"/>
    </row>
    <row r="427" spans="24:26" x14ac:dyDescent="0.2">
      <c r="X427" s="25"/>
      <c r="Y427" s="25"/>
      <c r="Z427" s="25"/>
    </row>
    <row r="428" spans="24:26" x14ac:dyDescent="0.2">
      <c r="X428" s="25"/>
      <c r="Y428" s="25"/>
      <c r="Z428" s="25"/>
    </row>
    <row r="429" spans="24:26" x14ac:dyDescent="0.2">
      <c r="X429" s="25"/>
      <c r="Y429" s="25"/>
      <c r="Z429" s="25"/>
    </row>
    <row r="430" spans="24:26" x14ac:dyDescent="0.2">
      <c r="X430" s="25"/>
      <c r="Y430" s="25"/>
      <c r="Z430" s="25"/>
    </row>
    <row r="431" spans="24:26" x14ac:dyDescent="0.2">
      <c r="X431" s="25"/>
      <c r="Y431" s="25"/>
      <c r="Z431" s="25"/>
    </row>
    <row r="432" spans="24:26" x14ac:dyDescent="0.2">
      <c r="X432" s="25"/>
      <c r="Y432" s="25"/>
      <c r="Z432" s="25"/>
    </row>
    <row r="433" spans="24:26" x14ac:dyDescent="0.2">
      <c r="X433" s="25"/>
      <c r="Y433" s="25"/>
      <c r="Z433" s="25"/>
    </row>
    <row r="434" spans="24:26" x14ac:dyDescent="0.2">
      <c r="X434" s="25"/>
      <c r="Y434" s="25"/>
      <c r="Z434" s="25"/>
    </row>
    <row r="435" spans="24:26" x14ac:dyDescent="0.2">
      <c r="X435" s="25"/>
      <c r="Y435" s="25"/>
      <c r="Z435" s="25"/>
    </row>
    <row r="436" spans="24:26" x14ac:dyDescent="0.2">
      <c r="X436" s="25"/>
      <c r="Y436" s="25"/>
      <c r="Z436" s="25"/>
    </row>
    <row r="437" spans="24:26" x14ac:dyDescent="0.2">
      <c r="X437" s="25"/>
      <c r="Y437" s="25"/>
      <c r="Z437" s="25"/>
    </row>
    <row r="438" spans="24:26" x14ac:dyDescent="0.2">
      <c r="X438" s="25"/>
      <c r="Y438" s="25"/>
      <c r="Z438" s="25"/>
    </row>
    <row r="439" spans="24:26" x14ac:dyDescent="0.2">
      <c r="X439" s="25"/>
      <c r="Y439" s="25"/>
      <c r="Z439" s="25"/>
    </row>
    <row r="440" spans="24:26" x14ac:dyDescent="0.2">
      <c r="X440" s="25"/>
      <c r="Y440" s="25"/>
      <c r="Z440" s="25"/>
    </row>
    <row r="441" spans="24:26" x14ac:dyDescent="0.2">
      <c r="X441" s="25"/>
      <c r="Y441" s="25"/>
      <c r="Z441" s="25"/>
    </row>
    <row r="442" spans="24:26" x14ac:dyDescent="0.2">
      <c r="X442" s="25"/>
      <c r="Y442" s="25"/>
      <c r="Z442" s="25"/>
    </row>
    <row r="443" spans="24:26" x14ac:dyDescent="0.2">
      <c r="X443" s="25"/>
      <c r="Y443" s="25"/>
      <c r="Z443" s="25"/>
    </row>
    <row r="444" spans="24:26" x14ac:dyDescent="0.2">
      <c r="X444" s="25"/>
      <c r="Y444" s="25"/>
      <c r="Z444" s="25"/>
    </row>
    <row r="445" spans="24:26" x14ac:dyDescent="0.2">
      <c r="X445" s="25"/>
      <c r="Y445" s="25"/>
      <c r="Z445" s="25"/>
    </row>
    <row r="446" spans="24:26" x14ac:dyDescent="0.2">
      <c r="X446" s="25"/>
      <c r="Y446" s="25"/>
      <c r="Z446" s="25"/>
    </row>
    <row r="447" spans="24:26" x14ac:dyDescent="0.2">
      <c r="X447" s="25"/>
      <c r="Y447" s="25"/>
      <c r="Z447" s="25"/>
    </row>
    <row r="448" spans="24:26" x14ac:dyDescent="0.2">
      <c r="X448" s="25"/>
      <c r="Y448" s="25"/>
      <c r="Z448" s="25"/>
    </row>
    <row r="449" spans="24:26" x14ac:dyDescent="0.2">
      <c r="X449" s="25"/>
      <c r="Y449" s="25"/>
      <c r="Z449" s="25"/>
    </row>
    <row r="450" spans="24:26" x14ac:dyDescent="0.2">
      <c r="X450" s="25"/>
      <c r="Y450" s="25"/>
      <c r="Z450" s="25"/>
    </row>
    <row r="451" spans="24:26" x14ac:dyDescent="0.2">
      <c r="X451" s="25"/>
      <c r="Y451" s="25"/>
      <c r="Z451" s="25"/>
    </row>
    <row r="452" spans="24:26" x14ac:dyDescent="0.2">
      <c r="X452" s="25"/>
      <c r="Y452" s="25"/>
      <c r="Z452" s="25"/>
    </row>
    <row r="453" spans="24:26" x14ac:dyDescent="0.2">
      <c r="X453" s="25"/>
      <c r="Y453" s="25"/>
      <c r="Z453" s="25"/>
    </row>
    <row r="454" spans="24:26" x14ac:dyDescent="0.2">
      <c r="X454" s="25"/>
      <c r="Y454" s="25"/>
      <c r="Z454" s="25"/>
    </row>
    <row r="455" spans="24:26" x14ac:dyDescent="0.2">
      <c r="X455" s="25"/>
      <c r="Y455" s="25"/>
      <c r="Z455" s="25"/>
    </row>
    <row r="456" spans="24:26" x14ac:dyDescent="0.2">
      <c r="X456" s="25"/>
      <c r="Y456" s="25"/>
      <c r="Z456" s="25"/>
    </row>
    <row r="457" spans="24:26" x14ac:dyDescent="0.2">
      <c r="X457" s="25"/>
      <c r="Y457" s="25"/>
      <c r="Z457" s="25"/>
    </row>
    <row r="458" spans="24:26" x14ac:dyDescent="0.2">
      <c r="X458" s="25"/>
      <c r="Y458" s="25"/>
      <c r="Z458" s="25"/>
    </row>
    <row r="459" spans="24:26" x14ac:dyDescent="0.2">
      <c r="X459" s="25"/>
      <c r="Y459" s="25"/>
      <c r="Z459" s="25"/>
    </row>
    <row r="460" spans="24:26" x14ac:dyDescent="0.2">
      <c r="X460" s="25"/>
      <c r="Y460" s="25"/>
      <c r="Z460" s="25"/>
    </row>
    <row r="461" spans="24:26" x14ac:dyDescent="0.2">
      <c r="X461" s="25"/>
      <c r="Y461" s="25"/>
      <c r="Z461" s="25"/>
    </row>
    <row r="462" spans="24:26" x14ac:dyDescent="0.2">
      <c r="X462" s="25"/>
      <c r="Y462" s="25"/>
      <c r="Z462" s="25"/>
    </row>
    <row r="463" spans="24:26" x14ac:dyDescent="0.2">
      <c r="X463" s="25"/>
      <c r="Y463" s="25"/>
      <c r="Z463" s="25"/>
    </row>
    <row r="464" spans="24:26" x14ac:dyDescent="0.2">
      <c r="X464" s="25"/>
      <c r="Y464" s="25"/>
      <c r="Z464" s="25"/>
    </row>
    <row r="465" spans="24:26" x14ac:dyDescent="0.2">
      <c r="X465" s="25"/>
      <c r="Y465" s="25"/>
      <c r="Z465" s="25"/>
    </row>
    <row r="466" spans="24:26" x14ac:dyDescent="0.2">
      <c r="X466" s="25"/>
      <c r="Y466" s="25"/>
      <c r="Z466" s="25"/>
    </row>
    <row r="467" spans="24:26" x14ac:dyDescent="0.2">
      <c r="X467" s="25"/>
      <c r="Y467" s="25"/>
      <c r="Z467" s="25"/>
    </row>
    <row r="468" spans="24:26" x14ac:dyDescent="0.2">
      <c r="X468" s="25"/>
      <c r="Y468" s="25"/>
      <c r="Z468" s="25"/>
    </row>
    <row r="469" spans="24:26" x14ac:dyDescent="0.2">
      <c r="X469" s="25"/>
      <c r="Y469" s="25"/>
      <c r="Z469" s="25"/>
    </row>
    <row r="470" spans="24:26" x14ac:dyDescent="0.2">
      <c r="X470" s="25"/>
      <c r="Y470" s="25"/>
      <c r="Z470" s="25"/>
    </row>
    <row r="471" spans="24:26" x14ac:dyDescent="0.2">
      <c r="X471" s="25"/>
      <c r="Y471" s="25"/>
      <c r="Z471" s="25"/>
    </row>
    <row r="472" spans="24:26" x14ac:dyDescent="0.2">
      <c r="X472" s="25"/>
      <c r="Y472" s="25"/>
      <c r="Z472" s="25"/>
    </row>
    <row r="473" spans="24:26" x14ac:dyDescent="0.2">
      <c r="X473" s="25"/>
      <c r="Y473" s="25"/>
      <c r="Z473" s="25"/>
    </row>
    <row r="474" spans="24:26" x14ac:dyDescent="0.2">
      <c r="X474" s="25"/>
      <c r="Y474" s="25"/>
      <c r="Z474" s="25"/>
    </row>
    <row r="475" spans="24:26" x14ac:dyDescent="0.2">
      <c r="X475" s="25"/>
      <c r="Y475" s="25"/>
      <c r="Z475" s="25"/>
    </row>
    <row r="476" spans="24:26" x14ac:dyDescent="0.2">
      <c r="X476" s="25"/>
      <c r="Y476" s="25"/>
      <c r="Z476" s="25"/>
    </row>
  </sheetData>
  <mergeCells count="3">
    <mergeCell ref="C3:AD3"/>
    <mergeCell ref="C4:AD4"/>
    <mergeCell ref="C6:AD6"/>
  </mergeCells>
  <printOptions horizontalCentered="1" verticalCentered="1"/>
  <pageMargins left="0" right="0" top="0.19685039370078741" bottom="0.19685039370078741" header="0" footer="0"/>
  <pageSetup paperSize="5" scale="55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83"/>
  <sheetViews>
    <sheetView zoomScale="80" zoomScaleNormal="80" workbookViewId="0">
      <selection activeCell="B22" sqref="B22"/>
    </sheetView>
  </sheetViews>
  <sheetFormatPr baseColWidth="10" defaultRowHeight="12.75" x14ac:dyDescent="0.2"/>
  <cols>
    <col min="1" max="1" width="24.85546875" customWidth="1"/>
    <col min="2" max="2" width="17.5703125" customWidth="1"/>
    <col min="3" max="3" width="39.7109375" customWidth="1"/>
    <col min="4" max="4" width="31.7109375" customWidth="1"/>
    <col min="17" max="17" width="21" customWidth="1"/>
    <col min="22" max="22" width="31.85546875" customWidth="1"/>
  </cols>
  <sheetData>
    <row r="1" spans="1:27" x14ac:dyDescent="0.2">
      <c r="A1" s="87"/>
      <c r="B1" s="24"/>
      <c r="C1" s="24"/>
      <c r="D1" s="24"/>
      <c r="E1" s="92"/>
      <c r="F1" s="67"/>
      <c r="G1" s="29"/>
      <c r="H1" s="28"/>
      <c r="I1" s="93"/>
      <c r="J1" s="93"/>
      <c r="K1" s="67"/>
      <c r="L1" s="29"/>
      <c r="M1" s="94"/>
      <c r="N1" s="28"/>
      <c r="O1" s="48"/>
      <c r="P1" s="48"/>
      <c r="Q1" s="48"/>
      <c r="R1" s="24"/>
      <c r="S1" s="67"/>
      <c r="T1" s="67"/>
      <c r="U1" s="67"/>
      <c r="V1" s="67"/>
      <c r="W1" s="67"/>
      <c r="X1" s="67"/>
      <c r="Y1" s="67"/>
      <c r="Z1" s="77"/>
      <c r="AA1" s="77"/>
    </row>
    <row r="2" spans="1:27" ht="18.75" x14ac:dyDescent="0.2">
      <c r="A2" s="87"/>
      <c r="B2" s="18"/>
      <c r="C2" s="300" t="s">
        <v>382</v>
      </c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</row>
    <row r="3" spans="1:27" ht="18.75" x14ac:dyDescent="0.2">
      <c r="A3" s="87"/>
      <c r="B3" s="18"/>
      <c r="C3" s="300" t="s">
        <v>383</v>
      </c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</row>
    <row r="4" spans="1:27" ht="18.75" x14ac:dyDescent="0.2">
      <c r="A4" s="87"/>
      <c r="B4" s="18"/>
      <c r="C4" s="193"/>
      <c r="D4" s="24"/>
      <c r="E4" s="92"/>
      <c r="F4" s="67"/>
      <c r="G4" s="29"/>
      <c r="H4" s="28"/>
      <c r="I4" s="93"/>
      <c r="J4" s="93"/>
      <c r="K4" s="67"/>
      <c r="L4" s="29"/>
      <c r="M4" s="94"/>
      <c r="N4" s="28"/>
      <c r="O4" s="48"/>
      <c r="P4" s="48"/>
      <c r="Q4" s="48"/>
      <c r="R4" s="24"/>
      <c r="S4" s="67"/>
      <c r="T4" s="67"/>
      <c r="U4" s="67"/>
      <c r="V4" s="67"/>
      <c r="W4" s="67"/>
      <c r="X4" s="67"/>
      <c r="Y4" s="67"/>
      <c r="Z4" s="77"/>
      <c r="AA4" s="77"/>
    </row>
    <row r="5" spans="1:27" ht="19.5" x14ac:dyDescent="0.2">
      <c r="A5" s="87"/>
      <c r="B5" s="18"/>
      <c r="C5" s="301" t="s">
        <v>740</v>
      </c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</row>
    <row r="7" spans="1:27" x14ac:dyDescent="0.2">
      <c r="B7" s="302"/>
      <c r="C7" s="302"/>
      <c r="D7" s="302"/>
      <c r="E7" s="302"/>
    </row>
    <row r="8" spans="1:27" x14ac:dyDescent="0.2">
      <c r="B8" s="303"/>
      <c r="C8" s="303"/>
      <c r="D8" s="303"/>
      <c r="E8" s="303"/>
    </row>
    <row r="9" spans="1:27" ht="27" customHeight="1" x14ac:dyDescent="0.2">
      <c r="A9" s="292" t="s">
        <v>0</v>
      </c>
      <c r="B9" s="292" t="s">
        <v>1</v>
      </c>
      <c r="C9" s="292" t="s">
        <v>2</v>
      </c>
      <c r="D9" s="292" t="s">
        <v>392</v>
      </c>
      <c r="E9" s="292" t="s">
        <v>384</v>
      </c>
      <c r="F9" s="292" t="s">
        <v>4</v>
      </c>
      <c r="G9" s="292" t="s">
        <v>393</v>
      </c>
      <c r="H9" s="293" t="s">
        <v>5</v>
      </c>
      <c r="I9" s="294" t="s">
        <v>6</v>
      </c>
      <c r="J9" s="295" t="s">
        <v>7</v>
      </c>
      <c r="K9" s="292" t="s">
        <v>8</v>
      </c>
      <c r="L9" s="292" t="s">
        <v>394</v>
      </c>
      <c r="M9" s="292" t="s">
        <v>395</v>
      </c>
      <c r="N9" s="293" t="s">
        <v>5</v>
      </c>
      <c r="O9" s="296" t="s">
        <v>396</v>
      </c>
      <c r="P9" s="296"/>
      <c r="Q9" s="297" t="s">
        <v>10</v>
      </c>
      <c r="R9" s="298" t="s">
        <v>397</v>
      </c>
      <c r="S9" s="299" t="s">
        <v>398</v>
      </c>
      <c r="T9" s="298" t="s">
        <v>493</v>
      </c>
      <c r="U9" s="292" t="s">
        <v>13</v>
      </c>
      <c r="V9" s="292" t="s">
        <v>14</v>
      </c>
    </row>
    <row r="10" spans="1:27" x14ac:dyDescent="0.2">
      <c r="A10" s="240" t="s">
        <v>494</v>
      </c>
      <c r="B10" s="240" t="s">
        <v>467</v>
      </c>
      <c r="C10" s="240" t="s">
        <v>495</v>
      </c>
      <c r="D10" s="269" t="s">
        <v>496</v>
      </c>
      <c r="E10" s="241" t="s">
        <v>497</v>
      </c>
      <c r="F10" s="241">
        <v>25</v>
      </c>
      <c r="G10" s="241">
        <v>50</v>
      </c>
      <c r="H10" s="270">
        <v>1200</v>
      </c>
      <c r="I10" s="271">
        <v>16</v>
      </c>
      <c r="J10" s="272">
        <v>790</v>
      </c>
      <c r="K10" s="272">
        <v>410</v>
      </c>
      <c r="L10" s="272">
        <v>146.07</v>
      </c>
      <c r="M10" s="272"/>
      <c r="N10" s="273">
        <v>8.9</v>
      </c>
      <c r="O10" s="243">
        <v>1300.0229999999999</v>
      </c>
      <c r="P10" s="243">
        <f>SUM(M10+O10)</f>
        <v>1300.0229999999999</v>
      </c>
      <c r="Q10" s="244" t="s">
        <v>498</v>
      </c>
      <c r="R10" s="245">
        <f t="shared" ref="R10:R23" si="0">SUM(S10+T10+L10+M10+O10)</f>
        <v>61446.093000000001</v>
      </c>
      <c r="S10" s="246">
        <f t="shared" ref="S10:S26" si="1">SUM(G10*J10)</f>
        <v>39500</v>
      </c>
      <c r="T10" s="246">
        <f t="shared" ref="T10:T26" si="2">SUM(G10*K10)</f>
        <v>20500</v>
      </c>
      <c r="U10" s="242">
        <v>2727</v>
      </c>
      <c r="V10" s="242" t="s">
        <v>40</v>
      </c>
    </row>
    <row r="11" spans="1:27" x14ac:dyDescent="0.2">
      <c r="A11" s="240" t="s">
        <v>499</v>
      </c>
      <c r="B11" s="240" t="s">
        <v>21</v>
      </c>
      <c r="C11" s="240" t="s">
        <v>500</v>
      </c>
      <c r="D11" s="269" t="s">
        <v>400</v>
      </c>
      <c r="E11" s="241" t="s">
        <v>501</v>
      </c>
      <c r="F11" s="241">
        <v>25</v>
      </c>
      <c r="G11" s="241">
        <v>10</v>
      </c>
      <c r="H11" s="270">
        <v>1200</v>
      </c>
      <c r="I11" s="271">
        <v>16</v>
      </c>
      <c r="J11" s="272">
        <v>790</v>
      </c>
      <c r="K11" s="272">
        <v>410</v>
      </c>
      <c r="L11" s="272">
        <v>0</v>
      </c>
      <c r="M11" s="272"/>
      <c r="N11" s="273">
        <v>8.9</v>
      </c>
      <c r="O11" s="243">
        <v>0</v>
      </c>
      <c r="P11" s="243">
        <f t="shared" ref="P11:P74" si="3">SUM(M11+O11)</f>
        <v>0</v>
      </c>
      <c r="Q11" s="244" t="s">
        <v>502</v>
      </c>
      <c r="R11" s="245">
        <f t="shared" si="0"/>
        <v>12000</v>
      </c>
      <c r="S11" s="246">
        <f t="shared" si="1"/>
        <v>7900</v>
      </c>
      <c r="T11" s="246">
        <f t="shared" si="2"/>
        <v>4100</v>
      </c>
      <c r="U11" s="242">
        <v>3851</v>
      </c>
      <c r="V11" s="242" t="s">
        <v>40</v>
      </c>
    </row>
    <row r="12" spans="1:27" x14ac:dyDescent="0.2">
      <c r="A12" s="240" t="s">
        <v>503</v>
      </c>
      <c r="B12" s="240" t="s">
        <v>504</v>
      </c>
      <c r="C12" s="240" t="s">
        <v>505</v>
      </c>
      <c r="D12" s="269" t="s">
        <v>506</v>
      </c>
      <c r="E12" s="241" t="s">
        <v>507</v>
      </c>
      <c r="F12" s="241">
        <v>21</v>
      </c>
      <c r="G12" s="241">
        <v>50</v>
      </c>
      <c r="H12" s="270">
        <v>1200</v>
      </c>
      <c r="I12" s="271">
        <v>16</v>
      </c>
      <c r="J12" s="272">
        <v>780</v>
      </c>
      <c r="K12" s="272">
        <v>420</v>
      </c>
      <c r="L12" s="272">
        <v>0</v>
      </c>
      <c r="M12" s="272"/>
      <c r="N12" s="273">
        <v>8.9</v>
      </c>
      <c r="O12" s="243">
        <v>0</v>
      </c>
      <c r="P12" s="243">
        <f t="shared" si="3"/>
        <v>0</v>
      </c>
      <c r="Q12" s="244" t="s">
        <v>508</v>
      </c>
      <c r="R12" s="245">
        <f t="shared" si="0"/>
        <v>60000</v>
      </c>
      <c r="S12" s="246">
        <f t="shared" si="1"/>
        <v>39000</v>
      </c>
      <c r="T12" s="246">
        <f t="shared" si="2"/>
        <v>21000</v>
      </c>
      <c r="U12" s="242">
        <v>3861</v>
      </c>
      <c r="V12" s="242" t="s">
        <v>509</v>
      </c>
    </row>
    <row r="13" spans="1:27" x14ac:dyDescent="0.2">
      <c r="A13" s="240" t="s">
        <v>510</v>
      </c>
      <c r="B13" s="240" t="s">
        <v>105</v>
      </c>
      <c r="C13" s="240" t="s">
        <v>334</v>
      </c>
      <c r="D13" s="269" t="s">
        <v>511</v>
      </c>
      <c r="E13" s="241" t="s">
        <v>512</v>
      </c>
      <c r="F13" s="241">
        <v>12</v>
      </c>
      <c r="G13" s="241">
        <v>100</v>
      </c>
      <c r="H13" s="270">
        <v>1200</v>
      </c>
      <c r="I13" s="271">
        <v>16</v>
      </c>
      <c r="J13" s="272">
        <v>790</v>
      </c>
      <c r="K13" s="272">
        <v>410</v>
      </c>
      <c r="L13" s="272">
        <v>190</v>
      </c>
      <c r="M13" s="272"/>
      <c r="N13" s="273">
        <v>8.9</v>
      </c>
      <c r="O13" s="243">
        <v>1691</v>
      </c>
      <c r="P13" s="243">
        <f t="shared" si="3"/>
        <v>1691</v>
      </c>
      <c r="Q13" s="244" t="s">
        <v>513</v>
      </c>
      <c r="R13" s="245">
        <f t="shared" si="0"/>
        <v>121881</v>
      </c>
      <c r="S13" s="246">
        <f t="shared" si="1"/>
        <v>79000</v>
      </c>
      <c r="T13" s="246">
        <f t="shared" si="2"/>
        <v>41000</v>
      </c>
      <c r="U13" s="242">
        <v>3867</v>
      </c>
      <c r="V13" s="242" t="s">
        <v>514</v>
      </c>
    </row>
    <row r="14" spans="1:27" x14ac:dyDescent="0.2">
      <c r="A14" s="240" t="s">
        <v>515</v>
      </c>
      <c r="B14" s="240" t="s">
        <v>21</v>
      </c>
      <c r="C14" s="240" t="s">
        <v>516</v>
      </c>
      <c r="D14" s="269" t="s">
        <v>517</v>
      </c>
      <c r="E14" s="241" t="s">
        <v>518</v>
      </c>
      <c r="F14" s="241">
        <v>25</v>
      </c>
      <c r="G14" s="241">
        <v>200</v>
      </c>
      <c r="H14" s="270">
        <v>1200</v>
      </c>
      <c r="I14" s="271">
        <v>16</v>
      </c>
      <c r="J14" s="272">
        <v>780</v>
      </c>
      <c r="K14" s="272">
        <v>420</v>
      </c>
      <c r="L14" s="272">
        <v>90</v>
      </c>
      <c r="M14" s="272">
        <v>1775</v>
      </c>
      <c r="N14" s="273">
        <v>8.9</v>
      </c>
      <c r="O14" s="243">
        <v>801</v>
      </c>
      <c r="P14" s="243">
        <f t="shared" si="3"/>
        <v>2576</v>
      </c>
      <c r="Q14" s="244" t="s">
        <v>519</v>
      </c>
      <c r="R14" s="245">
        <f t="shared" si="0"/>
        <v>242666</v>
      </c>
      <c r="S14" s="246">
        <f t="shared" si="1"/>
        <v>156000</v>
      </c>
      <c r="T14" s="246">
        <f t="shared" si="2"/>
        <v>84000</v>
      </c>
      <c r="U14" s="242">
        <v>3868</v>
      </c>
      <c r="V14" s="242" t="s">
        <v>514</v>
      </c>
    </row>
    <row r="15" spans="1:27" x14ac:dyDescent="0.2">
      <c r="A15" s="240" t="s">
        <v>520</v>
      </c>
      <c r="B15" s="240" t="s">
        <v>521</v>
      </c>
      <c r="C15" s="240" t="s">
        <v>522</v>
      </c>
      <c r="D15" s="269" t="s">
        <v>523</v>
      </c>
      <c r="E15" s="241" t="s">
        <v>524</v>
      </c>
      <c r="F15" s="241">
        <v>29</v>
      </c>
      <c r="G15" s="241">
        <v>200</v>
      </c>
      <c r="H15" s="270">
        <v>1200</v>
      </c>
      <c r="I15" s="271">
        <v>16</v>
      </c>
      <c r="J15" s="272">
        <v>800</v>
      </c>
      <c r="K15" s="272">
        <v>400</v>
      </c>
      <c r="L15" s="272">
        <v>532</v>
      </c>
      <c r="M15" s="272">
        <v>1775</v>
      </c>
      <c r="N15" s="273">
        <v>8.9</v>
      </c>
      <c r="O15" s="243">
        <v>4735</v>
      </c>
      <c r="P15" s="243">
        <f t="shared" si="3"/>
        <v>6510</v>
      </c>
      <c r="Q15" s="244" t="s">
        <v>519</v>
      </c>
      <c r="R15" s="245">
        <f t="shared" si="0"/>
        <v>247042</v>
      </c>
      <c r="S15" s="246">
        <f t="shared" si="1"/>
        <v>160000</v>
      </c>
      <c r="T15" s="246">
        <f t="shared" si="2"/>
        <v>80000</v>
      </c>
      <c r="U15" s="242">
        <v>3864</v>
      </c>
      <c r="V15" s="242" t="s">
        <v>174</v>
      </c>
    </row>
    <row r="16" spans="1:27" x14ac:dyDescent="0.2">
      <c r="A16" s="240" t="s">
        <v>525</v>
      </c>
      <c r="B16" s="240" t="s">
        <v>54</v>
      </c>
      <c r="C16" s="240" t="s">
        <v>526</v>
      </c>
      <c r="D16" s="269" t="s">
        <v>527</v>
      </c>
      <c r="E16" s="241" t="s">
        <v>528</v>
      </c>
      <c r="F16" s="241">
        <v>18</v>
      </c>
      <c r="G16" s="241">
        <v>40</v>
      </c>
      <c r="H16" s="270">
        <v>900</v>
      </c>
      <c r="I16" s="271">
        <v>18</v>
      </c>
      <c r="J16" s="272">
        <v>600</v>
      </c>
      <c r="K16" s="272">
        <v>300</v>
      </c>
      <c r="L16" s="272">
        <v>40</v>
      </c>
      <c r="M16" s="272"/>
      <c r="N16" s="273">
        <v>8.9</v>
      </c>
      <c r="O16" s="243">
        <v>356</v>
      </c>
      <c r="P16" s="243">
        <f t="shared" si="3"/>
        <v>356</v>
      </c>
      <c r="Q16" s="244" t="s">
        <v>529</v>
      </c>
      <c r="R16" s="245">
        <f t="shared" si="0"/>
        <v>36396</v>
      </c>
      <c r="S16" s="246">
        <f t="shared" si="1"/>
        <v>24000</v>
      </c>
      <c r="T16" s="246">
        <f t="shared" si="2"/>
        <v>12000</v>
      </c>
      <c r="U16" s="242">
        <v>3862</v>
      </c>
      <c r="V16" s="242" t="s">
        <v>74</v>
      </c>
    </row>
    <row r="17" spans="1:22" x14ac:dyDescent="0.2">
      <c r="A17" s="240" t="s">
        <v>530</v>
      </c>
      <c r="B17" s="240" t="s">
        <v>531</v>
      </c>
      <c r="C17" s="240" t="s">
        <v>532</v>
      </c>
      <c r="D17" s="269" t="s">
        <v>533</v>
      </c>
      <c r="E17" s="241" t="s">
        <v>534</v>
      </c>
      <c r="F17" s="241">
        <v>28</v>
      </c>
      <c r="G17" s="241">
        <v>100</v>
      </c>
      <c r="H17" s="270">
        <v>1200</v>
      </c>
      <c r="I17" s="271">
        <v>16</v>
      </c>
      <c r="J17" s="272">
        <v>790</v>
      </c>
      <c r="K17" s="272">
        <v>410</v>
      </c>
      <c r="L17" s="272">
        <v>0</v>
      </c>
      <c r="M17" s="272"/>
      <c r="N17" s="273">
        <v>8.9</v>
      </c>
      <c r="O17" s="243">
        <v>0</v>
      </c>
      <c r="P17" s="243">
        <f t="shared" si="3"/>
        <v>0</v>
      </c>
      <c r="Q17" s="244" t="s">
        <v>535</v>
      </c>
      <c r="R17" s="245">
        <f t="shared" si="0"/>
        <v>120000</v>
      </c>
      <c r="S17" s="246">
        <f t="shared" si="1"/>
        <v>79000</v>
      </c>
      <c r="T17" s="246">
        <f t="shared" si="2"/>
        <v>41000</v>
      </c>
      <c r="U17" s="242">
        <v>3810</v>
      </c>
      <c r="V17" s="242" t="s">
        <v>509</v>
      </c>
    </row>
    <row r="18" spans="1:22" x14ac:dyDescent="0.2">
      <c r="A18" s="240" t="s">
        <v>536</v>
      </c>
      <c r="B18" s="240" t="s">
        <v>504</v>
      </c>
      <c r="C18" s="240" t="s">
        <v>537</v>
      </c>
      <c r="D18" s="269" t="s">
        <v>538</v>
      </c>
      <c r="E18" s="241" t="s">
        <v>539</v>
      </c>
      <c r="F18" s="241">
        <v>21</v>
      </c>
      <c r="G18" s="241">
        <v>50</v>
      </c>
      <c r="H18" s="270">
        <v>1200</v>
      </c>
      <c r="I18" s="271">
        <v>16</v>
      </c>
      <c r="J18" s="272">
        <v>780</v>
      </c>
      <c r="K18" s="272">
        <v>420</v>
      </c>
      <c r="L18" s="272">
        <v>0</v>
      </c>
      <c r="M18" s="272"/>
      <c r="N18" s="273">
        <v>8.9</v>
      </c>
      <c r="O18" s="243">
        <v>0</v>
      </c>
      <c r="P18" s="243">
        <f t="shared" si="3"/>
        <v>0</v>
      </c>
      <c r="Q18" s="244" t="s">
        <v>535</v>
      </c>
      <c r="R18" s="245">
        <f t="shared" si="0"/>
        <v>60000</v>
      </c>
      <c r="S18" s="246">
        <f t="shared" si="1"/>
        <v>39000</v>
      </c>
      <c r="T18" s="246">
        <f t="shared" si="2"/>
        <v>21000</v>
      </c>
      <c r="U18" s="242">
        <v>3880</v>
      </c>
      <c r="V18" s="242" t="s">
        <v>158</v>
      </c>
    </row>
    <row r="19" spans="1:22" x14ac:dyDescent="0.2">
      <c r="A19" s="240" t="s">
        <v>540</v>
      </c>
      <c r="B19" s="240" t="s">
        <v>541</v>
      </c>
      <c r="C19" s="240" t="s">
        <v>542</v>
      </c>
      <c r="D19" s="269" t="s">
        <v>523</v>
      </c>
      <c r="E19" s="241" t="s">
        <v>543</v>
      </c>
      <c r="F19" s="241">
        <v>30</v>
      </c>
      <c r="G19" s="241">
        <v>100</v>
      </c>
      <c r="H19" s="270">
        <v>1200</v>
      </c>
      <c r="I19" s="271">
        <v>16</v>
      </c>
      <c r="J19" s="272">
        <v>790</v>
      </c>
      <c r="K19" s="272">
        <v>410</v>
      </c>
      <c r="L19" s="272">
        <v>0</v>
      </c>
      <c r="M19" s="272">
        <v>1775</v>
      </c>
      <c r="N19" s="273">
        <v>8.9</v>
      </c>
      <c r="O19" s="243">
        <v>0</v>
      </c>
      <c r="P19" s="243">
        <f t="shared" si="3"/>
        <v>1775</v>
      </c>
      <c r="Q19" s="244" t="s">
        <v>413</v>
      </c>
      <c r="R19" s="245">
        <f t="shared" si="0"/>
        <v>121775</v>
      </c>
      <c r="S19" s="246">
        <f t="shared" si="1"/>
        <v>79000</v>
      </c>
      <c r="T19" s="246">
        <f t="shared" si="2"/>
        <v>41000</v>
      </c>
      <c r="U19" s="242">
        <v>3812</v>
      </c>
      <c r="V19" s="242" t="s">
        <v>158</v>
      </c>
    </row>
    <row r="20" spans="1:22" x14ac:dyDescent="0.2">
      <c r="A20" s="240" t="s">
        <v>544</v>
      </c>
      <c r="B20" s="240" t="s">
        <v>545</v>
      </c>
      <c r="C20" s="240" t="s">
        <v>546</v>
      </c>
      <c r="D20" s="269" t="s">
        <v>523</v>
      </c>
      <c r="E20" s="241" t="s">
        <v>547</v>
      </c>
      <c r="F20" s="241">
        <v>22</v>
      </c>
      <c r="G20" s="241">
        <v>120</v>
      </c>
      <c r="H20" s="270">
        <v>1200</v>
      </c>
      <c r="I20" s="271">
        <v>16</v>
      </c>
      <c r="J20" s="272">
        <v>790</v>
      </c>
      <c r="K20" s="272">
        <v>410</v>
      </c>
      <c r="L20" s="272">
        <v>0</v>
      </c>
      <c r="M20" s="272">
        <v>1775</v>
      </c>
      <c r="N20" s="273">
        <v>8.9</v>
      </c>
      <c r="O20" s="243">
        <v>0</v>
      </c>
      <c r="P20" s="243">
        <f t="shared" si="3"/>
        <v>1775</v>
      </c>
      <c r="Q20" s="247" t="s">
        <v>548</v>
      </c>
      <c r="R20" s="245">
        <f t="shared" si="0"/>
        <v>145775</v>
      </c>
      <c r="S20" s="246">
        <f t="shared" si="1"/>
        <v>94800</v>
      </c>
      <c r="T20" s="246">
        <f t="shared" si="2"/>
        <v>49200</v>
      </c>
      <c r="U20" s="242">
        <v>3873</v>
      </c>
      <c r="V20" s="242" t="s">
        <v>158</v>
      </c>
    </row>
    <row r="21" spans="1:22" x14ac:dyDescent="0.2">
      <c r="A21" s="240" t="s">
        <v>333</v>
      </c>
      <c r="B21" s="240" t="s">
        <v>105</v>
      </c>
      <c r="C21" s="240" t="s">
        <v>334</v>
      </c>
      <c r="D21" s="269" t="s">
        <v>549</v>
      </c>
      <c r="E21" s="241" t="s">
        <v>550</v>
      </c>
      <c r="F21" s="241">
        <v>12</v>
      </c>
      <c r="G21" s="241">
        <v>100</v>
      </c>
      <c r="H21" s="270">
        <v>1200</v>
      </c>
      <c r="I21" s="271">
        <v>16</v>
      </c>
      <c r="J21" s="272">
        <v>790</v>
      </c>
      <c r="K21" s="272">
        <v>410</v>
      </c>
      <c r="L21" s="272">
        <v>0</v>
      </c>
      <c r="M21" s="272"/>
      <c r="N21" s="273">
        <v>8.9</v>
      </c>
      <c r="O21" s="243">
        <v>0</v>
      </c>
      <c r="P21" s="243">
        <f t="shared" si="3"/>
        <v>0</v>
      </c>
      <c r="Q21" s="247" t="s">
        <v>548</v>
      </c>
      <c r="R21" s="245">
        <f t="shared" si="0"/>
        <v>120000</v>
      </c>
      <c r="S21" s="246">
        <f t="shared" si="1"/>
        <v>79000</v>
      </c>
      <c r="T21" s="246">
        <f t="shared" si="2"/>
        <v>41000</v>
      </c>
      <c r="U21" s="242">
        <v>3890</v>
      </c>
      <c r="V21" s="242" t="s">
        <v>514</v>
      </c>
    </row>
    <row r="22" spans="1:22" x14ac:dyDescent="0.2">
      <c r="A22" s="240" t="s">
        <v>175</v>
      </c>
      <c r="B22" s="240" t="s">
        <v>64</v>
      </c>
      <c r="C22" s="240" t="s">
        <v>551</v>
      </c>
      <c r="D22" s="269" t="s">
        <v>523</v>
      </c>
      <c r="E22" s="241" t="s">
        <v>552</v>
      </c>
      <c r="F22" s="241">
        <v>15</v>
      </c>
      <c r="G22" s="241">
        <v>100</v>
      </c>
      <c r="H22" s="270">
        <v>1200</v>
      </c>
      <c r="I22" s="271">
        <v>16</v>
      </c>
      <c r="J22" s="272">
        <v>780</v>
      </c>
      <c r="K22" s="272">
        <v>420</v>
      </c>
      <c r="L22" s="272">
        <v>0</v>
      </c>
      <c r="M22" s="272"/>
      <c r="N22" s="273">
        <v>8.9</v>
      </c>
      <c r="O22" s="243">
        <v>0</v>
      </c>
      <c r="P22" s="243">
        <f t="shared" si="3"/>
        <v>0</v>
      </c>
      <c r="Q22" s="247" t="s">
        <v>553</v>
      </c>
      <c r="R22" s="245">
        <f t="shared" si="0"/>
        <v>120000</v>
      </c>
      <c r="S22" s="246">
        <f t="shared" si="1"/>
        <v>78000</v>
      </c>
      <c r="T22" s="246">
        <f t="shared" si="2"/>
        <v>42000</v>
      </c>
      <c r="U22" s="242">
        <v>167</v>
      </c>
      <c r="V22" s="242" t="s">
        <v>40</v>
      </c>
    </row>
    <row r="23" spans="1:22" x14ac:dyDescent="0.2">
      <c r="A23" s="240" t="s">
        <v>554</v>
      </c>
      <c r="B23" s="240" t="s">
        <v>117</v>
      </c>
      <c r="C23" s="240" t="s">
        <v>325</v>
      </c>
      <c r="D23" s="269" t="s">
        <v>523</v>
      </c>
      <c r="E23" s="241" t="s">
        <v>555</v>
      </c>
      <c r="F23" s="241">
        <v>10</v>
      </c>
      <c r="G23" s="241">
        <v>100</v>
      </c>
      <c r="H23" s="270">
        <v>1200</v>
      </c>
      <c r="I23" s="271">
        <v>16</v>
      </c>
      <c r="J23" s="272">
        <v>790</v>
      </c>
      <c r="K23" s="272">
        <v>410</v>
      </c>
      <c r="L23" s="272">
        <v>0</v>
      </c>
      <c r="M23" s="272">
        <v>1775</v>
      </c>
      <c r="N23" s="273">
        <v>8.9</v>
      </c>
      <c r="O23" s="243">
        <v>0</v>
      </c>
      <c r="P23" s="243">
        <f t="shared" si="3"/>
        <v>1775</v>
      </c>
      <c r="Q23" s="247" t="s">
        <v>556</v>
      </c>
      <c r="R23" s="245">
        <f t="shared" si="0"/>
        <v>121775</v>
      </c>
      <c r="S23" s="246">
        <f t="shared" si="1"/>
        <v>79000</v>
      </c>
      <c r="T23" s="246">
        <f t="shared" si="2"/>
        <v>41000</v>
      </c>
      <c r="U23" s="242">
        <v>3871</v>
      </c>
      <c r="V23" s="242" t="s">
        <v>158</v>
      </c>
    </row>
    <row r="24" spans="1:22" x14ac:dyDescent="0.2">
      <c r="A24" s="240" t="s">
        <v>536</v>
      </c>
      <c r="B24" s="240" t="s">
        <v>504</v>
      </c>
      <c r="C24" s="240" t="s">
        <v>537</v>
      </c>
      <c r="D24" s="269" t="s">
        <v>523</v>
      </c>
      <c r="E24" s="241" t="s">
        <v>557</v>
      </c>
      <c r="F24" s="241">
        <v>21</v>
      </c>
      <c r="G24" s="241">
        <v>50</v>
      </c>
      <c r="H24" s="270">
        <v>1200</v>
      </c>
      <c r="I24" s="271">
        <v>16</v>
      </c>
      <c r="J24" s="272">
        <v>780</v>
      </c>
      <c r="K24" s="272">
        <v>420</v>
      </c>
      <c r="L24" s="272">
        <v>0</v>
      </c>
      <c r="M24" s="272" t="s">
        <v>274</v>
      </c>
      <c r="N24" s="273">
        <v>8.9</v>
      </c>
      <c r="O24" s="243">
        <v>0</v>
      </c>
      <c r="P24" s="243">
        <v>0</v>
      </c>
      <c r="Q24" s="247" t="s">
        <v>556</v>
      </c>
      <c r="R24" s="245">
        <v>60000</v>
      </c>
      <c r="S24" s="246">
        <f t="shared" si="1"/>
        <v>39000</v>
      </c>
      <c r="T24" s="246">
        <f t="shared" si="2"/>
        <v>21000</v>
      </c>
      <c r="U24" s="242">
        <v>3882</v>
      </c>
      <c r="V24" s="242" t="s">
        <v>509</v>
      </c>
    </row>
    <row r="25" spans="1:22" x14ac:dyDescent="0.2">
      <c r="A25" s="240" t="s">
        <v>558</v>
      </c>
      <c r="B25" s="240" t="s">
        <v>541</v>
      </c>
      <c r="C25" s="240" t="s">
        <v>559</v>
      </c>
      <c r="D25" s="269" t="s">
        <v>400</v>
      </c>
      <c r="E25" s="241" t="s">
        <v>560</v>
      </c>
      <c r="F25" s="241">
        <v>30</v>
      </c>
      <c r="G25" s="241">
        <v>40</v>
      </c>
      <c r="H25" s="270">
        <v>1200</v>
      </c>
      <c r="I25" s="271">
        <v>16</v>
      </c>
      <c r="J25" s="272">
        <v>790</v>
      </c>
      <c r="K25" s="272">
        <v>410</v>
      </c>
      <c r="L25" s="272">
        <v>0</v>
      </c>
      <c r="M25" s="272"/>
      <c r="N25" s="273">
        <v>8.9</v>
      </c>
      <c r="O25" s="243">
        <v>0</v>
      </c>
      <c r="P25" s="243">
        <f t="shared" si="3"/>
        <v>0</v>
      </c>
      <c r="Q25" s="247" t="s">
        <v>561</v>
      </c>
      <c r="R25" s="245">
        <f t="shared" ref="R25:R56" si="4">SUM(S25+T25+L25+M25+O25)</f>
        <v>48000</v>
      </c>
      <c r="S25" s="246">
        <f t="shared" si="1"/>
        <v>31600</v>
      </c>
      <c r="T25" s="246">
        <f t="shared" si="2"/>
        <v>16400</v>
      </c>
      <c r="U25" s="242">
        <v>3879</v>
      </c>
      <c r="V25" s="242" t="s">
        <v>158</v>
      </c>
    </row>
    <row r="26" spans="1:22" x14ac:dyDescent="0.2">
      <c r="A26" s="240" t="s">
        <v>562</v>
      </c>
      <c r="B26" s="240" t="s">
        <v>21</v>
      </c>
      <c r="C26" s="240" t="s">
        <v>516</v>
      </c>
      <c r="D26" s="269" t="s">
        <v>523</v>
      </c>
      <c r="E26" s="241" t="s">
        <v>563</v>
      </c>
      <c r="F26" s="241">
        <v>25</v>
      </c>
      <c r="G26" s="241">
        <v>100</v>
      </c>
      <c r="H26" s="270">
        <v>1200</v>
      </c>
      <c r="I26" s="271">
        <v>16</v>
      </c>
      <c r="J26" s="272">
        <v>790</v>
      </c>
      <c r="K26" s="272">
        <v>410</v>
      </c>
      <c r="L26" s="272">
        <v>0</v>
      </c>
      <c r="M26" s="272"/>
      <c r="N26" s="273">
        <v>8.9</v>
      </c>
      <c r="O26" s="243">
        <v>0</v>
      </c>
      <c r="P26" s="243">
        <f t="shared" si="3"/>
        <v>0</v>
      </c>
      <c r="Q26" s="247" t="s">
        <v>564</v>
      </c>
      <c r="R26" s="245">
        <f t="shared" si="4"/>
        <v>120000</v>
      </c>
      <c r="S26" s="246">
        <f t="shared" si="1"/>
        <v>79000</v>
      </c>
      <c r="T26" s="246">
        <f t="shared" si="2"/>
        <v>41000</v>
      </c>
      <c r="U26" s="242">
        <v>3891</v>
      </c>
      <c r="V26" s="242" t="s">
        <v>514</v>
      </c>
    </row>
    <row r="27" spans="1:22" x14ac:dyDescent="0.2">
      <c r="A27" s="240" t="s">
        <v>562</v>
      </c>
      <c r="B27" s="240" t="s">
        <v>21</v>
      </c>
      <c r="C27" s="240" t="s">
        <v>516</v>
      </c>
      <c r="D27" s="269" t="s">
        <v>523</v>
      </c>
      <c r="E27" s="241" t="s">
        <v>565</v>
      </c>
      <c r="F27" s="241">
        <v>25</v>
      </c>
      <c r="G27" s="241">
        <v>7.7649999999999997</v>
      </c>
      <c r="H27" s="270">
        <v>1200</v>
      </c>
      <c r="I27" s="271">
        <v>16</v>
      </c>
      <c r="J27" s="272">
        <v>790</v>
      </c>
      <c r="K27" s="272">
        <v>410</v>
      </c>
      <c r="L27" s="272">
        <v>0</v>
      </c>
      <c r="M27" s="272"/>
      <c r="N27" s="273">
        <v>8.9</v>
      </c>
      <c r="O27" s="243">
        <v>0</v>
      </c>
      <c r="P27" s="243">
        <f t="shared" si="3"/>
        <v>0</v>
      </c>
      <c r="Q27" s="247" t="s">
        <v>564</v>
      </c>
      <c r="R27" s="245">
        <f t="shared" si="4"/>
        <v>6164</v>
      </c>
      <c r="S27" s="246">
        <v>6164</v>
      </c>
      <c r="T27" s="246">
        <v>0</v>
      </c>
      <c r="U27" s="242">
        <v>3892</v>
      </c>
      <c r="V27" s="242" t="s">
        <v>514</v>
      </c>
    </row>
    <row r="28" spans="1:22" x14ac:dyDescent="0.2">
      <c r="A28" s="240" t="s">
        <v>566</v>
      </c>
      <c r="B28" s="240" t="s">
        <v>105</v>
      </c>
      <c r="C28" s="240" t="s">
        <v>334</v>
      </c>
      <c r="D28" s="269" t="s">
        <v>567</v>
      </c>
      <c r="E28" s="241" t="s">
        <v>568</v>
      </c>
      <c r="F28" s="241">
        <v>12</v>
      </c>
      <c r="G28" s="241">
        <v>50</v>
      </c>
      <c r="H28" s="270">
        <v>1200</v>
      </c>
      <c r="I28" s="271">
        <v>16</v>
      </c>
      <c r="J28" s="272">
        <v>790</v>
      </c>
      <c r="K28" s="272">
        <v>410</v>
      </c>
      <c r="L28" s="272">
        <v>0</v>
      </c>
      <c r="M28" s="272"/>
      <c r="N28" s="273">
        <v>8.9</v>
      </c>
      <c r="O28" s="243">
        <v>0</v>
      </c>
      <c r="P28" s="243">
        <f t="shared" si="3"/>
        <v>0</v>
      </c>
      <c r="Q28" s="247" t="s">
        <v>569</v>
      </c>
      <c r="R28" s="245">
        <f t="shared" si="4"/>
        <v>60000</v>
      </c>
      <c r="S28" s="246">
        <f t="shared" ref="S28:S48" si="5">SUM(G28*J28)</f>
        <v>39500</v>
      </c>
      <c r="T28" s="246">
        <f t="shared" ref="T28:T48" si="6">SUM(G28*K28)</f>
        <v>20500</v>
      </c>
      <c r="U28" s="242">
        <v>3893</v>
      </c>
      <c r="V28" s="242" t="s">
        <v>514</v>
      </c>
    </row>
    <row r="29" spans="1:22" x14ac:dyDescent="0.2">
      <c r="A29" s="240" t="s">
        <v>570</v>
      </c>
      <c r="B29" s="240" t="s">
        <v>521</v>
      </c>
      <c r="C29" s="240" t="s">
        <v>571</v>
      </c>
      <c r="D29" s="269" t="s">
        <v>572</v>
      </c>
      <c r="E29" s="241" t="s">
        <v>573</v>
      </c>
      <c r="F29" s="241">
        <v>29</v>
      </c>
      <c r="G29" s="241">
        <v>100</v>
      </c>
      <c r="H29" s="270">
        <v>1200</v>
      </c>
      <c r="I29" s="271">
        <v>16</v>
      </c>
      <c r="J29" s="272">
        <v>800</v>
      </c>
      <c r="K29" s="272">
        <v>400</v>
      </c>
      <c r="L29" s="272">
        <v>0</v>
      </c>
      <c r="M29" s="272"/>
      <c r="N29" s="273">
        <v>8.9</v>
      </c>
      <c r="O29" s="243">
        <v>0</v>
      </c>
      <c r="P29" s="243">
        <f t="shared" si="3"/>
        <v>0</v>
      </c>
      <c r="Q29" s="247" t="s">
        <v>574</v>
      </c>
      <c r="R29" s="245">
        <f t="shared" si="4"/>
        <v>120000</v>
      </c>
      <c r="S29" s="246">
        <f t="shared" si="5"/>
        <v>80000</v>
      </c>
      <c r="T29" s="246">
        <f t="shared" si="6"/>
        <v>40000</v>
      </c>
      <c r="U29" s="242">
        <v>3933</v>
      </c>
      <c r="V29" s="242" t="s">
        <v>575</v>
      </c>
    </row>
    <row r="30" spans="1:22" x14ac:dyDescent="0.2">
      <c r="A30" s="240" t="s">
        <v>175</v>
      </c>
      <c r="B30" s="248" t="s">
        <v>576</v>
      </c>
      <c r="C30" s="240" t="s">
        <v>577</v>
      </c>
      <c r="D30" s="269" t="s">
        <v>578</v>
      </c>
      <c r="E30" s="241" t="s">
        <v>579</v>
      </c>
      <c r="F30" s="241">
        <v>24</v>
      </c>
      <c r="G30" s="241">
        <v>150</v>
      </c>
      <c r="H30" s="270">
        <v>770</v>
      </c>
      <c r="I30" s="271">
        <v>16</v>
      </c>
      <c r="J30" s="272">
        <v>780</v>
      </c>
      <c r="K30" s="272">
        <v>420</v>
      </c>
      <c r="L30" s="272">
        <v>0</v>
      </c>
      <c r="M30" s="272"/>
      <c r="N30" s="273">
        <v>8.9</v>
      </c>
      <c r="O30" s="243">
        <v>0</v>
      </c>
      <c r="P30" s="243">
        <f t="shared" si="3"/>
        <v>0</v>
      </c>
      <c r="Q30" s="247" t="s">
        <v>580</v>
      </c>
      <c r="R30" s="245">
        <f t="shared" si="4"/>
        <v>180000</v>
      </c>
      <c r="S30" s="246">
        <f t="shared" si="5"/>
        <v>117000</v>
      </c>
      <c r="T30" s="246">
        <f t="shared" si="6"/>
        <v>63000</v>
      </c>
      <c r="U30" s="242">
        <v>3962</v>
      </c>
      <c r="V30" s="242" t="s">
        <v>575</v>
      </c>
    </row>
    <row r="31" spans="1:22" x14ac:dyDescent="0.2">
      <c r="A31" s="240" t="s">
        <v>581</v>
      </c>
      <c r="B31" s="248" t="s">
        <v>467</v>
      </c>
      <c r="C31" s="240" t="s">
        <v>582</v>
      </c>
      <c r="D31" s="269" t="s">
        <v>583</v>
      </c>
      <c r="E31" s="241" t="s">
        <v>584</v>
      </c>
      <c r="F31" s="241">
        <v>18</v>
      </c>
      <c r="G31" s="241">
        <v>60</v>
      </c>
      <c r="H31" s="270">
        <v>900</v>
      </c>
      <c r="I31" s="271">
        <v>20</v>
      </c>
      <c r="J31" s="272">
        <v>630</v>
      </c>
      <c r="K31" s="272">
        <v>270</v>
      </c>
      <c r="L31" s="272">
        <v>0</v>
      </c>
      <c r="M31" s="272">
        <v>0</v>
      </c>
      <c r="N31" s="273">
        <v>8.9</v>
      </c>
      <c r="O31" s="243">
        <v>427.5</v>
      </c>
      <c r="P31" s="243">
        <f t="shared" si="3"/>
        <v>427.5</v>
      </c>
      <c r="Q31" s="244" t="s">
        <v>585</v>
      </c>
      <c r="R31" s="245">
        <f t="shared" si="4"/>
        <v>54427.5</v>
      </c>
      <c r="S31" s="246">
        <f t="shared" si="5"/>
        <v>37800</v>
      </c>
      <c r="T31" s="246">
        <f t="shared" si="6"/>
        <v>16200</v>
      </c>
      <c r="U31" s="242">
        <v>3963</v>
      </c>
      <c r="V31" s="242" t="s">
        <v>74</v>
      </c>
    </row>
    <row r="32" spans="1:22" x14ac:dyDescent="0.2">
      <c r="A32" s="240" t="s">
        <v>586</v>
      </c>
      <c r="B32" s="248" t="s">
        <v>34</v>
      </c>
      <c r="C32" s="240" t="s">
        <v>587</v>
      </c>
      <c r="D32" s="269" t="s">
        <v>588</v>
      </c>
      <c r="E32" s="241" t="s">
        <v>589</v>
      </c>
      <c r="F32" s="241" t="s">
        <v>590</v>
      </c>
      <c r="G32" s="241">
        <v>150</v>
      </c>
      <c r="H32" s="270">
        <v>770</v>
      </c>
      <c r="I32" s="271">
        <v>16</v>
      </c>
      <c r="J32" s="272">
        <v>500</v>
      </c>
      <c r="K32" s="272">
        <v>270</v>
      </c>
      <c r="L32" s="272">
        <v>0</v>
      </c>
      <c r="M32" s="272">
        <v>0</v>
      </c>
      <c r="N32" s="273">
        <v>8.9</v>
      </c>
      <c r="O32" s="243">
        <v>4557</v>
      </c>
      <c r="P32" s="243">
        <f t="shared" si="3"/>
        <v>4557</v>
      </c>
      <c r="Q32" s="244" t="s">
        <v>591</v>
      </c>
      <c r="R32" s="245">
        <f t="shared" si="4"/>
        <v>120057</v>
      </c>
      <c r="S32" s="246">
        <f t="shared" si="5"/>
        <v>75000</v>
      </c>
      <c r="T32" s="246">
        <f t="shared" si="6"/>
        <v>40500</v>
      </c>
      <c r="U32" s="242">
        <v>3821</v>
      </c>
      <c r="V32" s="242" t="s">
        <v>575</v>
      </c>
    </row>
    <row r="33" spans="1:22" x14ac:dyDescent="0.2">
      <c r="A33" s="240" t="s">
        <v>562</v>
      </c>
      <c r="B33" s="240" t="s">
        <v>21</v>
      </c>
      <c r="C33" s="240" t="s">
        <v>516</v>
      </c>
      <c r="D33" s="269" t="s">
        <v>592</v>
      </c>
      <c r="E33" s="241" t="s">
        <v>593</v>
      </c>
      <c r="F33" s="241">
        <v>25</v>
      </c>
      <c r="G33" s="241">
        <v>20</v>
      </c>
      <c r="H33" s="270">
        <v>1200</v>
      </c>
      <c r="I33" s="271">
        <v>18</v>
      </c>
      <c r="J33" s="272">
        <v>790</v>
      </c>
      <c r="K33" s="272">
        <v>410</v>
      </c>
      <c r="L33" s="272">
        <v>0</v>
      </c>
      <c r="M33" s="272"/>
      <c r="N33" s="273">
        <v>8.9</v>
      </c>
      <c r="O33" s="243">
        <v>0</v>
      </c>
      <c r="P33" s="243">
        <f t="shared" si="3"/>
        <v>0</v>
      </c>
      <c r="Q33" s="244" t="s">
        <v>594</v>
      </c>
      <c r="R33" s="245">
        <f t="shared" si="4"/>
        <v>24000</v>
      </c>
      <c r="S33" s="246">
        <f t="shared" si="5"/>
        <v>15800</v>
      </c>
      <c r="T33" s="246">
        <f t="shared" si="6"/>
        <v>8200</v>
      </c>
      <c r="U33" s="242">
        <v>3895</v>
      </c>
      <c r="V33" s="242" t="s">
        <v>595</v>
      </c>
    </row>
    <row r="34" spans="1:22" x14ac:dyDescent="0.2">
      <c r="A34" s="249" t="s">
        <v>581</v>
      </c>
      <c r="B34" s="250" t="s">
        <v>467</v>
      </c>
      <c r="C34" s="250" t="s">
        <v>596</v>
      </c>
      <c r="D34" s="274" t="s">
        <v>583</v>
      </c>
      <c r="E34" s="275" t="s">
        <v>597</v>
      </c>
      <c r="F34" s="275">
        <v>101</v>
      </c>
      <c r="G34" s="275">
        <v>14.910256</v>
      </c>
      <c r="H34" s="276">
        <v>1200</v>
      </c>
      <c r="I34" s="275">
        <v>20</v>
      </c>
      <c r="J34" s="277">
        <v>780</v>
      </c>
      <c r="K34" s="277">
        <v>420</v>
      </c>
      <c r="L34" s="277">
        <v>0</v>
      </c>
      <c r="M34" s="276"/>
      <c r="N34" s="278">
        <v>8.9</v>
      </c>
      <c r="O34" s="253">
        <v>0</v>
      </c>
      <c r="P34" s="243">
        <f t="shared" si="3"/>
        <v>0</v>
      </c>
      <c r="Q34" s="251" t="s">
        <v>598</v>
      </c>
      <c r="R34" s="245">
        <f t="shared" si="4"/>
        <v>17892.307200000003</v>
      </c>
      <c r="S34" s="246">
        <f t="shared" si="5"/>
        <v>11629.999680000001</v>
      </c>
      <c r="T34" s="246">
        <f t="shared" si="6"/>
        <v>6262.3075200000003</v>
      </c>
      <c r="U34" s="254"/>
      <c r="V34" s="254"/>
    </row>
    <row r="35" spans="1:22" x14ac:dyDescent="0.2">
      <c r="A35" s="249" t="s">
        <v>599</v>
      </c>
      <c r="B35" s="250" t="s">
        <v>54</v>
      </c>
      <c r="C35" s="250" t="s">
        <v>600</v>
      </c>
      <c r="D35" s="274" t="s">
        <v>400</v>
      </c>
      <c r="E35" s="275" t="s">
        <v>601</v>
      </c>
      <c r="F35" s="275">
        <v>101</v>
      </c>
      <c r="G35" s="275">
        <v>28</v>
      </c>
      <c r="H35" s="276">
        <v>1200</v>
      </c>
      <c r="I35" s="275">
        <v>20</v>
      </c>
      <c r="J35" s="277">
        <v>780</v>
      </c>
      <c r="K35" s="277">
        <v>420</v>
      </c>
      <c r="L35" s="277">
        <v>0</v>
      </c>
      <c r="M35" s="276"/>
      <c r="N35" s="278">
        <v>8.9</v>
      </c>
      <c r="O35" s="253">
        <v>0</v>
      </c>
      <c r="P35" s="243">
        <f t="shared" si="3"/>
        <v>0</v>
      </c>
      <c r="Q35" s="251" t="s">
        <v>598</v>
      </c>
      <c r="R35" s="245">
        <f t="shared" si="4"/>
        <v>33600</v>
      </c>
      <c r="S35" s="246">
        <f t="shared" si="5"/>
        <v>21840</v>
      </c>
      <c r="T35" s="246">
        <f t="shared" si="6"/>
        <v>11760</v>
      </c>
      <c r="U35" s="251">
        <v>8980</v>
      </c>
      <c r="V35" s="251" t="s">
        <v>74</v>
      </c>
    </row>
    <row r="36" spans="1:22" x14ac:dyDescent="0.2">
      <c r="A36" s="249" t="s">
        <v>562</v>
      </c>
      <c r="B36" s="250" t="s">
        <v>21</v>
      </c>
      <c r="C36" s="250" t="s">
        <v>516</v>
      </c>
      <c r="D36" s="274" t="s">
        <v>602</v>
      </c>
      <c r="E36" s="275" t="s">
        <v>603</v>
      </c>
      <c r="F36" s="275">
        <v>25</v>
      </c>
      <c r="G36" s="275">
        <v>15</v>
      </c>
      <c r="H36" s="276">
        <v>1200</v>
      </c>
      <c r="I36" s="275">
        <v>20</v>
      </c>
      <c r="J36" s="277">
        <v>790</v>
      </c>
      <c r="K36" s="277">
        <v>410</v>
      </c>
      <c r="L36" s="277">
        <v>0</v>
      </c>
      <c r="M36" s="276"/>
      <c r="N36" s="278">
        <v>8.9</v>
      </c>
      <c r="O36" s="253">
        <v>0</v>
      </c>
      <c r="P36" s="243">
        <f t="shared" si="3"/>
        <v>0</v>
      </c>
      <c r="Q36" s="251" t="s">
        <v>598</v>
      </c>
      <c r="R36" s="245">
        <f t="shared" si="4"/>
        <v>18000</v>
      </c>
      <c r="S36" s="246">
        <f t="shared" si="5"/>
        <v>11850</v>
      </c>
      <c r="T36" s="246">
        <f t="shared" si="6"/>
        <v>6150</v>
      </c>
      <c r="U36" s="251">
        <v>3982</v>
      </c>
      <c r="V36" s="251" t="s">
        <v>514</v>
      </c>
    </row>
    <row r="37" spans="1:22" ht="13.5" x14ac:dyDescent="0.25">
      <c r="A37" s="249" t="s">
        <v>604</v>
      </c>
      <c r="B37" s="255" t="s">
        <v>576</v>
      </c>
      <c r="C37" s="250" t="s">
        <v>577</v>
      </c>
      <c r="D37" s="274" t="s">
        <v>605</v>
      </c>
      <c r="E37" s="275" t="s">
        <v>606</v>
      </c>
      <c r="F37" s="275">
        <v>24</v>
      </c>
      <c r="G37" s="275">
        <v>150</v>
      </c>
      <c r="H37" s="279">
        <v>770</v>
      </c>
      <c r="I37" s="280">
        <v>16</v>
      </c>
      <c r="J37" s="281">
        <v>780</v>
      </c>
      <c r="K37" s="281">
        <v>420</v>
      </c>
      <c r="L37" s="277">
        <v>0</v>
      </c>
      <c r="M37" s="276"/>
      <c r="N37" s="278">
        <v>8.9</v>
      </c>
      <c r="O37" s="253">
        <v>0</v>
      </c>
      <c r="P37" s="243">
        <f t="shared" si="3"/>
        <v>0</v>
      </c>
      <c r="Q37" s="251" t="s">
        <v>607</v>
      </c>
      <c r="R37" s="245">
        <f t="shared" si="4"/>
        <v>180000</v>
      </c>
      <c r="S37" s="252">
        <f t="shared" si="5"/>
        <v>117000</v>
      </c>
      <c r="T37" s="252">
        <f t="shared" si="6"/>
        <v>63000</v>
      </c>
      <c r="U37" s="251">
        <v>3826</v>
      </c>
      <c r="V37" s="256" t="s">
        <v>575</v>
      </c>
    </row>
    <row r="38" spans="1:22" ht="13.5" x14ac:dyDescent="0.25">
      <c r="A38" s="249" t="s">
        <v>562</v>
      </c>
      <c r="B38" s="250" t="s">
        <v>21</v>
      </c>
      <c r="C38" s="250" t="s">
        <v>516</v>
      </c>
      <c r="D38" s="274" t="s">
        <v>608</v>
      </c>
      <c r="E38" s="275" t="s">
        <v>609</v>
      </c>
      <c r="F38" s="275">
        <v>25</v>
      </c>
      <c r="G38" s="275">
        <v>2</v>
      </c>
      <c r="H38" s="276">
        <v>1200</v>
      </c>
      <c r="I38" s="275">
        <v>18</v>
      </c>
      <c r="J38" s="281">
        <v>790</v>
      </c>
      <c r="K38" s="281">
        <v>410</v>
      </c>
      <c r="L38" s="277">
        <v>0</v>
      </c>
      <c r="M38" s="276"/>
      <c r="N38" s="278">
        <v>8.9</v>
      </c>
      <c r="O38" s="253">
        <v>0</v>
      </c>
      <c r="P38" s="243">
        <f t="shared" si="3"/>
        <v>0</v>
      </c>
      <c r="Q38" s="251" t="s">
        <v>607</v>
      </c>
      <c r="R38" s="245">
        <f t="shared" si="4"/>
        <v>2400</v>
      </c>
      <c r="S38" s="252">
        <f t="shared" si="5"/>
        <v>1580</v>
      </c>
      <c r="T38" s="253">
        <f t="shared" si="6"/>
        <v>820</v>
      </c>
      <c r="U38" s="251">
        <v>3898</v>
      </c>
      <c r="V38" s="251" t="s">
        <v>595</v>
      </c>
    </row>
    <row r="39" spans="1:22" x14ac:dyDescent="0.2">
      <c r="A39" s="257" t="s">
        <v>604</v>
      </c>
      <c r="B39" s="255" t="s">
        <v>576</v>
      </c>
      <c r="C39" s="250" t="s">
        <v>577</v>
      </c>
      <c r="D39" s="274" t="s">
        <v>610</v>
      </c>
      <c r="E39" s="275" t="s">
        <v>611</v>
      </c>
      <c r="F39" s="275">
        <v>24</v>
      </c>
      <c r="G39" s="275">
        <v>130</v>
      </c>
      <c r="H39" s="276">
        <v>770</v>
      </c>
      <c r="I39" s="275">
        <v>16</v>
      </c>
      <c r="J39" s="277">
        <v>780</v>
      </c>
      <c r="K39" s="277">
        <v>420</v>
      </c>
      <c r="L39" s="277">
        <v>0</v>
      </c>
      <c r="M39" s="276"/>
      <c r="N39" s="278">
        <v>8.9</v>
      </c>
      <c r="O39" s="253">
        <v>0</v>
      </c>
      <c r="P39" s="243">
        <f t="shared" si="3"/>
        <v>0</v>
      </c>
      <c r="Q39" s="251" t="s">
        <v>612</v>
      </c>
      <c r="R39" s="245">
        <f t="shared" si="4"/>
        <v>156000</v>
      </c>
      <c r="S39" s="252">
        <f t="shared" si="5"/>
        <v>101400</v>
      </c>
      <c r="T39" s="253">
        <f t="shared" si="6"/>
        <v>54600</v>
      </c>
      <c r="U39" s="251">
        <v>2005</v>
      </c>
      <c r="V39" s="251" t="s">
        <v>32</v>
      </c>
    </row>
    <row r="40" spans="1:22" x14ac:dyDescent="0.2">
      <c r="A40" s="249" t="s">
        <v>175</v>
      </c>
      <c r="B40" s="255" t="s">
        <v>34</v>
      </c>
      <c r="C40" s="250" t="s">
        <v>587</v>
      </c>
      <c r="D40" s="274" t="s">
        <v>588</v>
      </c>
      <c r="E40" s="275" t="s">
        <v>613</v>
      </c>
      <c r="F40" s="275">
        <v>101</v>
      </c>
      <c r="G40" s="275">
        <v>239.6</v>
      </c>
      <c r="H40" s="276">
        <v>770</v>
      </c>
      <c r="I40" s="275">
        <v>20</v>
      </c>
      <c r="J40" s="277">
        <v>500</v>
      </c>
      <c r="K40" s="277">
        <v>270</v>
      </c>
      <c r="L40" s="277">
        <v>0</v>
      </c>
      <c r="M40" s="276"/>
      <c r="N40" s="278">
        <v>8.9</v>
      </c>
      <c r="O40" s="253">
        <v>0</v>
      </c>
      <c r="P40" s="243">
        <f t="shared" si="3"/>
        <v>0</v>
      </c>
      <c r="Q40" s="251" t="s">
        <v>612</v>
      </c>
      <c r="R40" s="245">
        <f t="shared" si="4"/>
        <v>184492</v>
      </c>
      <c r="S40" s="252">
        <f t="shared" si="5"/>
        <v>119800</v>
      </c>
      <c r="T40" s="253">
        <f t="shared" si="6"/>
        <v>64692</v>
      </c>
      <c r="U40" s="251">
        <v>3832</v>
      </c>
      <c r="V40" s="251" t="s">
        <v>575</v>
      </c>
    </row>
    <row r="41" spans="1:22" x14ac:dyDescent="0.2">
      <c r="A41" s="249" t="s">
        <v>175</v>
      </c>
      <c r="B41" s="255" t="s">
        <v>521</v>
      </c>
      <c r="C41" s="250" t="s">
        <v>614</v>
      </c>
      <c r="D41" s="274" t="s">
        <v>615</v>
      </c>
      <c r="E41" s="275" t="s">
        <v>616</v>
      </c>
      <c r="F41" s="275">
        <v>27</v>
      </c>
      <c r="G41" s="275">
        <v>31.824000000000002</v>
      </c>
      <c r="H41" s="276">
        <v>770</v>
      </c>
      <c r="I41" s="275">
        <v>20</v>
      </c>
      <c r="J41" s="277">
        <v>500</v>
      </c>
      <c r="K41" s="277">
        <v>270</v>
      </c>
      <c r="L41" s="276"/>
      <c r="M41" s="276"/>
      <c r="N41" s="278">
        <v>8.9</v>
      </c>
      <c r="O41" s="253">
        <v>0</v>
      </c>
      <c r="P41" s="243">
        <f t="shared" si="3"/>
        <v>0</v>
      </c>
      <c r="Q41" s="251" t="s">
        <v>617</v>
      </c>
      <c r="R41" s="245">
        <f t="shared" si="4"/>
        <v>24504.48</v>
      </c>
      <c r="S41" s="252">
        <f t="shared" si="5"/>
        <v>15912</v>
      </c>
      <c r="T41" s="253">
        <f t="shared" si="6"/>
        <v>8592.48</v>
      </c>
      <c r="U41" s="251">
        <v>3834</v>
      </c>
      <c r="V41" s="251" t="s">
        <v>575</v>
      </c>
    </row>
    <row r="42" spans="1:22" x14ac:dyDescent="0.2">
      <c r="A42" s="249" t="s">
        <v>175</v>
      </c>
      <c r="B42" s="255" t="s">
        <v>521</v>
      </c>
      <c r="C42" s="250" t="s">
        <v>614</v>
      </c>
      <c r="D42" s="274" t="s">
        <v>610</v>
      </c>
      <c r="E42" s="275" t="s">
        <v>618</v>
      </c>
      <c r="F42" s="275">
        <v>27</v>
      </c>
      <c r="G42" s="275">
        <v>100</v>
      </c>
      <c r="H42" s="276">
        <v>770</v>
      </c>
      <c r="I42" s="275">
        <v>20</v>
      </c>
      <c r="J42" s="277">
        <v>500</v>
      </c>
      <c r="K42" s="277">
        <v>270</v>
      </c>
      <c r="L42" s="276"/>
      <c r="M42" s="276"/>
      <c r="N42" s="278">
        <v>8.9</v>
      </c>
      <c r="O42" s="253">
        <v>0</v>
      </c>
      <c r="P42" s="243">
        <f t="shared" si="3"/>
        <v>0</v>
      </c>
      <c r="Q42" s="251" t="s">
        <v>619</v>
      </c>
      <c r="R42" s="245">
        <f t="shared" si="4"/>
        <v>77000</v>
      </c>
      <c r="S42" s="252">
        <f t="shared" si="5"/>
        <v>50000</v>
      </c>
      <c r="T42" s="253">
        <f t="shared" si="6"/>
        <v>27000</v>
      </c>
      <c r="U42" s="251">
        <v>3636</v>
      </c>
      <c r="V42" s="251" t="s">
        <v>575</v>
      </c>
    </row>
    <row r="43" spans="1:22" x14ac:dyDescent="0.2">
      <c r="A43" s="249" t="s">
        <v>163</v>
      </c>
      <c r="B43" s="250" t="s">
        <v>620</v>
      </c>
      <c r="C43" s="250" t="s">
        <v>621</v>
      </c>
      <c r="D43" s="274" t="s">
        <v>622</v>
      </c>
      <c r="E43" s="275" t="s">
        <v>623</v>
      </c>
      <c r="F43" s="275">
        <v>25</v>
      </c>
      <c r="G43" s="275">
        <v>30</v>
      </c>
      <c r="H43" s="276">
        <v>1200</v>
      </c>
      <c r="I43" s="275">
        <v>18</v>
      </c>
      <c r="J43" s="277">
        <v>790</v>
      </c>
      <c r="K43" s="277">
        <v>410</v>
      </c>
      <c r="L43" s="276"/>
      <c r="M43" s="276"/>
      <c r="N43" s="278">
        <v>8.9</v>
      </c>
      <c r="O43" s="253">
        <v>2650</v>
      </c>
      <c r="P43" s="243">
        <f t="shared" si="3"/>
        <v>2650</v>
      </c>
      <c r="Q43" s="251" t="s">
        <v>465</v>
      </c>
      <c r="R43" s="245">
        <f t="shared" si="4"/>
        <v>38650</v>
      </c>
      <c r="S43" s="252">
        <f t="shared" si="5"/>
        <v>23700</v>
      </c>
      <c r="T43" s="253">
        <f t="shared" si="6"/>
        <v>12300</v>
      </c>
      <c r="U43" s="251">
        <v>2103</v>
      </c>
      <c r="V43" s="251" t="s">
        <v>595</v>
      </c>
    </row>
    <row r="44" spans="1:22" x14ac:dyDescent="0.2">
      <c r="A44" s="249" t="s">
        <v>604</v>
      </c>
      <c r="B44" s="255" t="s">
        <v>576</v>
      </c>
      <c r="C44" s="250" t="s">
        <v>624</v>
      </c>
      <c r="D44" s="274" t="s">
        <v>610</v>
      </c>
      <c r="E44" s="275" t="s">
        <v>625</v>
      </c>
      <c r="F44" s="275">
        <v>24</v>
      </c>
      <c r="G44" s="275">
        <v>70</v>
      </c>
      <c r="H44" s="276">
        <v>770</v>
      </c>
      <c r="I44" s="275">
        <v>16</v>
      </c>
      <c r="J44" s="277">
        <v>500</v>
      </c>
      <c r="K44" s="277">
        <v>270</v>
      </c>
      <c r="L44" s="276"/>
      <c r="M44" s="276"/>
      <c r="N44" s="278">
        <v>8.9</v>
      </c>
      <c r="O44" s="253">
        <v>0</v>
      </c>
      <c r="P44" s="243">
        <f t="shared" si="3"/>
        <v>0</v>
      </c>
      <c r="Q44" s="251" t="s">
        <v>465</v>
      </c>
      <c r="R44" s="245">
        <f t="shared" si="4"/>
        <v>53900</v>
      </c>
      <c r="S44" s="252">
        <f t="shared" si="5"/>
        <v>35000</v>
      </c>
      <c r="T44" s="253">
        <f t="shared" si="6"/>
        <v>18900</v>
      </c>
      <c r="U44" s="251">
        <v>3844</v>
      </c>
      <c r="V44" s="251" t="s">
        <v>575</v>
      </c>
    </row>
    <row r="45" spans="1:22" x14ac:dyDescent="0.2">
      <c r="A45" s="249" t="s">
        <v>175</v>
      </c>
      <c r="B45" s="255" t="s">
        <v>521</v>
      </c>
      <c r="C45" s="250" t="s">
        <v>626</v>
      </c>
      <c r="D45" s="274" t="s">
        <v>615</v>
      </c>
      <c r="E45" s="275" t="s">
        <v>627</v>
      </c>
      <c r="F45" s="275">
        <v>27</v>
      </c>
      <c r="G45" s="275">
        <v>114</v>
      </c>
      <c r="H45" s="276">
        <v>770</v>
      </c>
      <c r="I45" s="275">
        <v>20</v>
      </c>
      <c r="J45" s="277">
        <v>500</v>
      </c>
      <c r="K45" s="277">
        <v>270</v>
      </c>
      <c r="L45" s="276"/>
      <c r="M45" s="276"/>
      <c r="N45" s="278">
        <v>8.9</v>
      </c>
      <c r="O45" s="253">
        <v>0</v>
      </c>
      <c r="P45" s="243">
        <f t="shared" si="3"/>
        <v>0</v>
      </c>
      <c r="Q45" s="251" t="s">
        <v>628</v>
      </c>
      <c r="R45" s="245">
        <f t="shared" si="4"/>
        <v>87780</v>
      </c>
      <c r="S45" s="252">
        <f t="shared" si="5"/>
        <v>57000</v>
      </c>
      <c r="T45" s="253">
        <f t="shared" si="6"/>
        <v>30780</v>
      </c>
      <c r="U45" s="251">
        <v>3845</v>
      </c>
      <c r="V45" s="251" t="s">
        <v>629</v>
      </c>
    </row>
    <row r="46" spans="1:22" x14ac:dyDescent="0.2">
      <c r="A46" s="249" t="s">
        <v>630</v>
      </c>
      <c r="B46" s="255" t="s">
        <v>54</v>
      </c>
      <c r="C46" s="250" t="s">
        <v>631</v>
      </c>
      <c r="D46" s="274" t="s">
        <v>632</v>
      </c>
      <c r="E46" s="275" t="s">
        <v>633</v>
      </c>
      <c r="F46" s="275">
        <v>5</v>
      </c>
      <c r="G46" s="275">
        <v>120</v>
      </c>
      <c r="H46" s="276">
        <v>770</v>
      </c>
      <c r="I46" s="275">
        <v>18</v>
      </c>
      <c r="J46" s="277">
        <v>500</v>
      </c>
      <c r="K46" s="277">
        <v>270</v>
      </c>
      <c r="L46" s="276"/>
      <c r="M46" s="276"/>
      <c r="N46" s="278">
        <v>8.9</v>
      </c>
      <c r="O46" s="253">
        <v>0</v>
      </c>
      <c r="P46" s="243">
        <f t="shared" si="3"/>
        <v>0</v>
      </c>
      <c r="Q46" s="251" t="s">
        <v>634</v>
      </c>
      <c r="R46" s="245">
        <f t="shared" si="4"/>
        <v>92400</v>
      </c>
      <c r="S46" s="252">
        <f t="shared" si="5"/>
        <v>60000</v>
      </c>
      <c r="T46" s="253">
        <f t="shared" si="6"/>
        <v>32400</v>
      </c>
      <c r="U46" s="251">
        <v>4003</v>
      </c>
      <c r="V46" s="251" t="s">
        <v>74</v>
      </c>
    </row>
    <row r="47" spans="1:22" x14ac:dyDescent="0.2">
      <c r="A47" s="249" t="s">
        <v>175</v>
      </c>
      <c r="B47" s="255" t="s">
        <v>34</v>
      </c>
      <c r="C47" s="250" t="s">
        <v>587</v>
      </c>
      <c r="D47" s="274" t="s">
        <v>635</v>
      </c>
      <c r="E47" s="275" t="s">
        <v>636</v>
      </c>
      <c r="F47" s="275">
        <v>101</v>
      </c>
      <c r="G47" s="275">
        <v>110.45</v>
      </c>
      <c r="H47" s="276">
        <v>770</v>
      </c>
      <c r="I47" s="275">
        <v>20</v>
      </c>
      <c r="J47" s="277">
        <v>500</v>
      </c>
      <c r="K47" s="277">
        <v>270</v>
      </c>
      <c r="L47" s="276"/>
      <c r="M47" s="276"/>
      <c r="N47" s="278">
        <v>8.9</v>
      </c>
      <c r="O47" s="253">
        <v>0</v>
      </c>
      <c r="P47" s="243">
        <f t="shared" si="3"/>
        <v>0</v>
      </c>
      <c r="Q47" s="251" t="s">
        <v>637</v>
      </c>
      <c r="R47" s="245">
        <f t="shared" si="4"/>
        <v>85046.5</v>
      </c>
      <c r="S47" s="252">
        <f t="shared" si="5"/>
        <v>55225</v>
      </c>
      <c r="T47" s="253">
        <f t="shared" si="6"/>
        <v>29821.5</v>
      </c>
      <c r="U47" s="251">
        <v>3846</v>
      </c>
      <c r="V47" s="251" t="s">
        <v>575</v>
      </c>
    </row>
    <row r="48" spans="1:22" x14ac:dyDescent="0.2">
      <c r="A48" s="249" t="s">
        <v>545</v>
      </c>
      <c r="B48" s="255" t="s">
        <v>545</v>
      </c>
      <c r="C48" s="250" t="s">
        <v>638</v>
      </c>
      <c r="D48" s="274" t="s">
        <v>639</v>
      </c>
      <c r="E48" s="275" t="s">
        <v>640</v>
      </c>
      <c r="F48" s="275">
        <v>22</v>
      </c>
      <c r="G48" s="275">
        <v>50</v>
      </c>
      <c r="H48" s="276">
        <v>770</v>
      </c>
      <c r="I48" s="275">
        <v>18</v>
      </c>
      <c r="J48" s="277">
        <v>500</v>
      </c>
      <c r="K48" s="277">
        <v>270</v>
      </c>
      <c r="L48" s="276"/>
      <c r="M48" s="276"/>
      <c r="N48" s="278">
        <v>8.9</v>
      </c>
      <c r="O48" s="253">
        <v>0</v>
      </c>
      <c r="P48" s="243">
        <f t="shared" si="3"/>
        <v>0</v>
      </c>
      <c r="Q48" s="251" t="s">
        <v>641</v>
      </c>
      <c r="R48" s="245">
        <f t="shared" si="4"/>
        <v>38500</v>
      </c>
      <c r="S48" s="252">
        <f t="shared" si="5"/>
        <v>25000</v>
      </c>
      <c r="T48" s="253">
        <f t="shared" si="6"/>
        <v>13500</v>
      </c>
      <c r="U48" s="251">
        <v>4031</v>
      </c>
      <c r="V48" s="251" t="s">
        <v>158</v>
      </c>
    </row>
    <row r="49" spans="1:22" ht="13.5" x14ac:dyDescent="0.25">
      <c r="A49" s="249" t="s">
        <v>642</v>
      </c>
      <c r="B49" s="255" t="s">
        <v>521</v>
      </c>
      <c r="C49" s="250" t="s">
        <v>626</v>
      </c>
      <c r="D49" s="274" t="s">
        <v>643</v>
      </c>
      <c r="E49" s="275" t="s">
        <v>644</v>
      </c>
      <c r="F49" s="275">
        <v>27</v>
      </c>
      <c r="G49" s="282">
        <v>69</v>
      </c>
      <c r="H49" s="279">
        <v>770</v>
      </c>
      <c r="I49" s="275">
        <v>20</v>
      </c>
      <c r="J49" s="277">
        <v>500</v>
      </c>
      <c r="K49" s="277">
        <v>270</v>
      </c>
      <c r="L49" s="277" t="s">
        <v>274</v>
      </c>
      <c r="M49" s="277" t="s">
        <v>274</v>
      </c>
      <c r="N49" s="278">
        <v>8.9</v>
      </c>
      <c r="O49" s="253">
        <v>0</v>
      </c>
      <c r="P49" s="243" t="e">
        <f t="shared" si="3"/>
        <v>#VALUE!</v>
      </c>
      <c r="Q49" s="251" t="s">
        <v>645</v>
      </c>
      <c r="R49" s="245" t="e">
        <f t="shared" si="4"/>
        <v>#VALUE!</v>
      </c>
      <c r="S49" s="253">
        <v>34500</v>
      </c>
      <c r="T49" s="253">
        <v>18630</v>
      </c>
      <c r="U49" s="251">
        <v>4018</v>
      </c>
      <c r="V49" s="251" t="s">
        <v>629</v>
      </c>
    </row>
    <row r="50" spans="1:22" ht="13.5" x14ac:dyDescent="0.25">
      <c r="A50" s="249" t="s">
        <v>642</v>
      </c>
      <c r="B50" s="255" t="s">
        <v>521</v>
      </c>
      <c r="C50" s="250" t="s">
        <v>626</v>
      </c>
      <c r="D50" s="274" t="s">
        <v>646</v>
      </c>
      <c r="E50" s="275" t="s">
        <v>647</v>
      </c>
      <c r="F50" s="275">
        <v>27</v>
      </c>
      <c r="G50" s="275">
        <v>23</v>
      </c>
      <c r="H50" s="279">
        <v>770</v>
      </c>
      <c r="I50" s="275">
        <v>16</v>
      </c>
      <c r="J50" s="277">
        <v>500</v>
      </c>
      <c r="K50" s="277">
        <v>270</v>
      </c>
      <c r="L50" s="276"/>
      <c r="M50" s="276"/>
      <c r="N50" s="278">
        <v>8.9</v>
      </c>
      <c r="O50" s="253">
        <v>0</v>
      </c>
      <c r="P50" s="243">
        <f t="shared" si="3"/>
        <v>0</v>
      </c>
      <c r="Q50" s="251" t="s">
        <v>648</v>
      </c>
      <c r="R50" s="245">
        <f t="shared" si="4"/>
        <v>17710</v>
      </c>
      <c r="S50" s="252">
        <v>11500</v>
      </c>
      <c r="T50" s="252">
        <v>6210</v>
      </c>
      <c r="U50" s="251">
        <v>4019</v>
      </c>
      <c r="V50" s="251" t="s">
        <v>629</v>
      </c>
    </row>
    <row r="51" spans="1:22" ht="13.5" x14ac:dyDescent="0.25">
      <c r="A51" s="249" t="s">
        <v>649</v>
      </c>
      <c r="B51" s="250" t="s">
        <v>54</v>
      </c>
      <c r="C51" s="250" t="s">
        <v>650</v>
      </c>
      <c r="D51" s="274" t="s">
        <v>506</v>
      </c>
      <c r="E51" s="275" t="s">
        <v>651</v>
      </c>
      <c r="F51" s="275">
        <v>5</v>
      </c>
      <c r="G51" s="275">
        <v>50</v>
      </c>
      <c r="H51" s="279">
        <v>1200</v>
      </c>
      <c r="I51" s="275">
        <v>18</v>
      </c>
      <c r="J51" s="277">
        <v>790</v>
      </c>
      <c r="K51" s="277">
        <v>410</v>
      </c>
      <c r="L51" s="276">
        <v>400</v>
      </c>
      <c r="M51" s="276"/>
      <c r="N51" s="278">
        <v>8.9</v>
      </c>
      <c r="O51" s="253">
        <v>2175</v>
      </c>
      <c r="P51" s="243">
        <f t="shared" si="3"/>
        <v>2175</v>
      </c>
      <c r="Q51" s="251" t="s">
        <v>652</v>
      </c>
      <c r="R51" s="245">
        <f t="shared" si="4"/>
        <v>62575</v>
      </c>
      <c r="S51" s="252">
        <v>39500</v>
      </c>
      <c r="T51" s="252">
        <v>20500</v>
      </c>
      <c r="U51" s="251">
        <v>4124</v>
      </c>
      <c r="V51" s="251" t="s">
        <v>74</v>
      </c>
    </row>
    <row r="52" spans="1:22" ht="13.5" x14ac:dyDescent="0.25">
      <c r="A52" s="249" t="s">
        <v>649</v>
      </c>
      <c r="B52" s="250" t="s">
        <v>54</v>
      </c>
      <c r="C52" s="250" t="s">
        <v>650</v>
      </c>
      <c r="D52" s="274" t="s">
        <v>506</v>
      </c>
      <c r="E52" s="275" t="s">
        <v>653</v>
      </c>
      <c r="F52" s="275">
        <v>5</v>
      </c>
      <c r="G52" s="275">
        <v>12</v>
      </c>
      <c r="H52" s="279">
        <v>1200</v>
      </c>
      <c r="I52" s="275">
        <v>16</v>
      </c>
      <c r="J52" s="277">
        <v>780</v>
      </c>
      <c r="K52" s="277">
        <v>420</v>
      </c>
      <c r="L52" s="276"/>
      <c r="M52" s="276"/>
      <c r="N52" s="278">
        <v>8.9</v>
      </c>
      <c r="O52" s="253">
        <v>0</v>
      </c>
      <c r="P52" s="243">
        <f t="shared" si="3"/>
        <v>0</v>
      </c>
      <c r="Q52" s="254" t="s">
        <v>654</v>
      </c>
      <c r="R52" s="245">
        <f t="shared" si="4"/>
        <v>14400</v>
      </c>
      <c r="S52" s="252">
        <v>9360</v>
      </c>
      <c r="T52" s="252">
        <v>5040</v>
      </c>
      <c r="U52" s="251">
        <v>4131</v>
      </c>
      <c r="V52" s="254" t="s">
        <v>74</v>
      </c>
    </row>
    <row r="53" spans="1:22" ht="13.5" x14ac:dyDescent="0.25">
      <c r="A53" s="249" t="s">
        <v>175</v>
      </c>
      <c r="B53" s="255" t="s">
        <v>54</v>
      </c>
      <c r="C53" s="250" t="s">
        <v>655</v>
      </c>
      <c r="D53" s="274" t="s">
        <v>622</v>
      </c>
      <c r="E53" s="275" t="s">
        <v>656</v>
      </c>
      <c r="F53" s="275">
        <v>5</v>
      </c>
      <c r="G53" s="275">
        <v>120</v>
      </c>
      <c r="H53" s="279">
        <v>770</v>
      </c>
      <c r="I53" s="282">
        <v>16</v>
      </c>
      <c r="J53" s="277">
        <v>500</v>
      </c>
      <c r="K53" s="277">
        <v>270</v>
      </c>
      <c r="L53" s="276"/>
      <c r="M53" s="276"/>
      <c r="N53" s="278">
        <v>8.9</v>
      </c>
      <c r="O53" s="253"/>
      <c r="P53" s="243">
        <f t="shared" si="3"/>
        <v>0</v>
      </c>
      <c r="Q53" s="254" t="s">
        <v>657</v>
      </c>
      <c r="R53" s="245">
        <f t="shared" si="4"/>
        <v>92400</v>
      </c>
      <c r="S53" s="252">
        <v>60000</v>
      </c>
      <c r="T53" s="252">
        <v>32400</v>
      </c>
      <c r="U53" s="251"/>
      <c r="V53" s="254" t="s">
        <v>74</v>
      </c>
    </row>
    <row r="54" spans="1:22" x14ac:dyDescent="0.2">
      <c r="A54" s="249" t="s">
        <v>658</v>
      </c>
      <c r="B54" s="250" t="s">
        <v>659</v>
      </c>
      <c r="C54" s="250" t="s">
        <v>660</v>
      </c>
      <c r="D54" s="274" t="s">
        <v>622</v>
      </c>
      <c r="E54" s="275" t="s">
        <v>661</v>
      </c>
      <c r="F54" s="275">
        <v>26</v>
      </c>
      <c r="G54" s="275">
        <v>84</v>
      </c>
      <c r="H54" s="276">
        <v>1200</v>
      </c>
      <c r="I54" s="282">
        <v>16</v>
      </c>
      <c r="J54" s="277">
        <v>780</v>
      </c>
      <c r="K54" s="277">
        <v>420</v>
      </c>
      <c r="L54" s="276"/>
      <c r="M54" s="276"/>
      <c r="N54" s="278">
        <v>8.9</v>
      </c>
      <c r="O54" s="253">
        <v>0</v>
      </c>
      <c r="P54" s="243">
        <f t="shared" si="3"/>
        <v>0</v>
      </c>
      <c r="Q54" s="254" t="s">
        <v>662</v>
      </c>
      <c r="R54" s="245">
        <f t="shared" si="4"/>
        <v>101538.45999999999</v>
      </c>
      <c r="S54" s="252">
        <v>66000</v>
      </c>
      <c r="T54" s="252">
        <v>35538.46</v>
      </c>
      <c r="U54" s="251">
        <v>3887</v>
      </c>
      <c r="V54" s="254" t="s">
        <v>663</v>
      </c>
    </row>
    <row r="55" spans="1:22" x14ac:dyDescent="0.2">
      <c r="A55" s="249" t="s">
        <v>664</v>
      </c>
      <c r="B55" s="250" t="s">
        <v>254</v>
      </c>
      <c r="C55" s="250" t="s">
        <v>665</v>
      </c>
      <c r="D55" s="274" t="s">
        <v>622</v>
      </c>
      <c r="E55" s="275" t="s">
        <v>666</v>
      </c>
      <c r="F55" s="275">
        <v>24</v>
      </c>
      <c r="G55" s="275">
        <v>20</v>
      </c>
      <c r="H55" s="276">
        <v>1200</v>
      </c>
      <c r="I55" s="282">
        <v>16</v>
      </c>
      <c r="J55" s="277">
        <v>780</v>
      </c>
      <c r="K55" s="277">
        <v>420</v>
      </c>
      <c r="L55" s="276"/>
      <c r="M55" s="276"/>
      <c r="N55" s="278">
        <v>8.9</v>
      </c>
      <c r="O55" s="253">
        <v>0</v>
      </c>
      <c r="P55" s="243">
        <f t="shared" si="3"/>
        <v>0</v>
      </c>
      <c r="Q55" s="254" t="s">
        <v>662</v>
      </c>
      <c r="R55" s="245">
        <f t="shared" si="4"/>
        <v>24000</v>
      </c>
      <c r="S55" s="252">
        <v>15600</v>
      </c>
      <c r="T55" s="252">
        <v>8400</v>
      </c>
      <c r="U55" s="251">
        <v>4165</v>
      </c>
      <c r="V55" s="251" t="s">
        <v>667</v>
      </c>
    </row>
    <row r="56" spans="1:22" x14ac:dyDescent="0.2">
      <c r="A56" s="257"/>
      <c r="B56" s="250"/>
      <c r="C56" s="250"/>
      <c r="D56" s="274" t="s">
        <v>668</v>
      </c>
      <c r="E56" s="275" t="s">
        <v>474</v>
      </c>
      <c r="F56" s="275"/>
      <c r="G56" s="275"/>
      <c r="H56" s="283"/>
      <c r="I56" s="274"/>
      <c r="J56" s="277"/>
      <c r="K56" s="283"/>
      <c r="L56" s="276"/>
      <c r="M56" s="276"/>
      <c r="N56" s="284"/>
      <c r="O56" s="252"/>
      <c r="P56" s="243">
        <f t="shared" si="3"/>
        <v>0</v>
      </c>
      <c r="Q56" s="254"/>
      <c r="R56" s="245">
        <f t="shared" si="4"/>
        <v>0</v>
      </c>
      <c r="S56" s="254"/>
      <c r="T56" s="254"/>
      <c r="U56" s="254"/>
      <c r="V56" s="254"/>
    </row>
    <row r="57" spans="1:22" x14ac:dyDescent="0.2">
      <c r="A57" s="249" t="s">
        <v>669</v>
      </c>
      <c r="B57" s="250" t="s">
        <v>54</v>
      </c>
      <c r="C57" s="250" t="s">
        <v>670</v>
      </c>
      <c r="D57" s="274" t="s">
        <v>622</v>
      </c>
      <c r="E57" s="275" t="s">
        <v>671</v>
      </c>
      <c r="F57" s="275">
        <v>5</v>
      </c>
      <c r="G57" s="275">
        <v>40</v>
      </c>
      <c r="H57" s="283">
        <v>1200</v>
      </c>
      <c r="I57" s="275">
        <v>16</v>
      </c>
      <c r="J57" s="277">
        <v>780</v>
      </c>
      <c r="K57" s="283">
        <v>420</v>
      </c>
      <c r="L57" s="276">
        <v>600</v>
      </c>
      <c r="M57" s="276"/>
      <c r="N57" s="278">
        <v>8.9</v>
      </c>
      <c r="O57" s="253">
        <v>1775</v>
      </c>
      <c r="P57" s="243">
        <f t="shared" si="3"/>
        <v>1775</v>
      </c>
      <c r="Q57" s="254" t="s">
        <v>672</v>
      </c>
      <c r="R57" s="245">
        <f t="shared" ref="R57:R88" si="7">SUM(S57+T57+L57+M57+O57)</f>
        <v>50375</v>
      </c>
      <c r="S57" s="252">
        <v>31200</v>
      </c>
      <c r="T57" s="252">
        <v>16800</v>
      </c>
      <c r="U57" s="251">
        <v>4136</v>
      </c>
      <c r="V57" s="254" t="s">
        <v>74</v>
      </c>
    </row>
    <row r="58" spans="1:22" x14ac:dyDescent="0.2">
      <c r="A58" s="249" t="s">
        <v>673</v>
      </c>
      <c r="B58" s="255" t="s">
        <v>54</v>
      </c>
      <c r="C58" s="250" t="s">
        <v>674</v>
      </c>
      <c r="D58" s="274" t="s">
        <v>632</v>
      </c>
      <c r="E58" s="275" t="s">
        <v>675</v>
      </c>
      <c r="F58" s="275">
        <v>3</v>
      </c>
      <c r="G58" s="275">
        <v>70</v>
      </c>
      <c r="H58" s="283">
        <v>1200</v>
      </c>
      <c r="I58" s="275">
        <v>16</v>
      </c>
      <c r="J58" s="277">
        <v>780</v>
      </c>
      <c r="K58" s="283">
        <v>420</v>
      </c>
      <c r="L58" s="276">
        <v>800</v>
      </c>
      <c r="M58" s="276"/>
      <c r="N58" s="278">
        <v>8.9</v>
      </c>
      <c r="O58" s="252">
        <v>0</v>
      </c>
      <c r="P58" s="243">
        <f t="shared" si="3"/>
        <v>0</v>
      </c>
      <c r="Q58" s="254" t="s">
        <v>672</v>
      </c>
      <c r="R58" s="245">
        <f t="shared" si="7"/>
        <v>84800</v>
      </c>
      <c r="S58" s="252">
        <v>54600</v>
      </c>
      <c r="T58" s="252">
        <v>29400</v>
      </c>
      <c r="U58" s="251">
        <v>4182</v>
      </c>
      <c r="V58" s="254" t="s">
        <v>74</v>
      </c>
    </row>
    <row r="59" spans="1:22" x14ac:dyDescent="0.2">
      <c r="A59" s="257" t="s">
        <v>274</v>
      </c>
      <c r="B59" s="250" t="s">
        <v>274</v>
      </c>
      <c r="C59" s="250"/>
      <c r="D59" s="274" t="s">
        <v>668</v>
      </c>
      <c r="E59" s="275" t="s">
        <v>479</v>
      </c>
      <c r="F59" s="275"/>
      <c r="G59" s="275"/>
      <c r="H59" s="274"/>
      <c r="I59" s="274"/>
      <c r="J59" s="285"/>
      <c r="K59" s="274"/>
      <c r="L59" s="284"/>
      <c r="M59" s="284"/>
      <c r="N59" s="284"/>
      <c r="O59" s="254"/>
      <c r="P59" s="243">
        <f t="shared" si="3"/>
        <v>0</v>
      </c>
      <c r="Q59" s="254"/>
      <c r="R59" s="245">
        <f t="shared" si="7"/>
        <v>0</v>
      </c>
      <c r="S59" s="254"/>
      <c r="T59" s="254"/>
      <c r="U59" s="254"/>
      <c r="V59" s="254"/>
    </row>
    <row r="60" spans="1:22" ht="13.5" x14ac:dyDescent="0.25">
      <c r="A60" s="258" t="s">
        <v>676</v>
      </c>
      <c r="B60" s="250" t="s">
        <v>54</v>
      </c>
      <c r="C60" s="250" t="s">
        <v>677</v>
      </c>
      <c r="D60" s="274" t="s">
        <v>517</v>
      </c>
      <c r="E60" s="275" t="s">
        <v>678</v>
      </c>
      <c r="F60" s="275">
        <v>19</v>
      </c>
      <c r="G60" s="275">
        <v>10</v>
      </c>
      <c r="H60" s="283">
        <v>1200</v>
      </c>
      <c r="I60" s="282">
        <v>16</v>
      </c>
      <c r="J60" s="277">
        <v>780</v>
      </c>
      <c r="K60" s="283">
        <v>420</v>
      </c>
      <c r="L60" s="276">
        <v>200</v>
      </c>
      <c r="M60" s="284"/>
      <c r="N60" s="278">
        <v>8.9</v>
      </c>
      <c r="O60" s="252">
        <v>0</v>
      </c>
      <c r="P60" s="243">
        <f t="shared" si="3"/>
        <v>0</v>
      </c>
      <c r="Q60" s="254" t="s">
        <v>480</v>
      </c>
      <c r="R60" s="245">
        <f t="shared" si="7"/>
        <v>12200</v>
      </c>
      <c r="S60" s="252">
        <v>7800</v>
      </c>
      <c r="T60" s="252">
        <v>4200</v>
      </c>
      <c r="U60" s="256">
        <v>4183</v>
      </c>
      <c r="V60" s="254" t="s">
        <v>74</v>
      </c>
    </row>
    <row r="61" spans="1:22" ht="13.5" x14ac:dyDescent="0.25">
      <c r="A61" s="258" t="s">
        <v>658</v>
      </c>
      <c r="B61" s="250" t="s">
        <v>659</v>
      </c>
      <c r="C61" s="250" t="s">
        <v>679</v>
      </c>
      <c r="D61" s="274" t="s">
        <v>680</v>
      </c>
      <c r="E61" s="275" t="s">
        <v>681</v>
      </c>
      <c r="F61" s="275">
        <v>26</v>
      </c>
      <c r="G61" s="275">
        <v>121</v>
      </c>
      <c r="H61" s="283">
        <v>1200</v>
      </c>
      <c r="I61" s="282">
        <v>16</v>
      </c>
      <c r="J61" s="277">
        <v>780</v>
      </c>
      <c r="K61" s="283">
        <v>420</v>
      </c>
      <c r="L61" s="284"/>
      <c r="M61" s="284"/>
      <c r="N61" s="278">
        <v>8.9</v>
      </c>
      <c r="O61" s="252">
        <v>0</v>
      </c>
      <c r="P61" s="243">
        <f t="shared" si="3"/>
        <v>0</v>
      </c>
      <c r="Q61" s="254" t="s">
        <v>682</v>
      </c>
      <c r="R61" s="245">
        <f t="shared" si="7"/>
        <v>145200</v>
      </c>
      <c r="S61" s="252">
        <v>94380</v>
      </c>
      <c r="T61" s="252">
        <v>50820</v>
      </c>
      <c r="U61" s="256">
        <v>4177</v>
      </c>
      <c r="V61" s="254" t="s">
        <v>663</v>
      </c>
    </row>
    <row r="62" spans="1:22" ht="13.5" x14ac:dyDescent="0.25">
      <c r="A62" s="249" t="s">
        <v>669</v>
      </c>
      <c r="B62" s="250" t="s">
        <v>54</v>
      </c>
      <c r="C62" s="250" t="s">
        <v>670</v>
      </c>
      <c r="D62" s="274" t="s">
        <v>622</v>
      </c>
      <c r="E62" s="275" t="s">
        <v>683</v>
      </c>
      <c r="F62" s="275">
        <v>5</v>
      </c>
      <c r="G62" s="275">
        <v>20</v>
      </c>
      <c r="H62" s="283">
        <v>1200</v>
      </c>
      <c r="I62" s="282">
        <v>16</v>
      </c>
      <c r="J62" s="277">
        <v>780</v>
      </c>
      <c r="K62" s="283">
        <v>420</v>
      </c>
      <c r="L62" s="284"/>
      <c r="M62" s="284"/>
      <c r="N62" s="278">
        <v>8.9</v>
      </c>
      <c r="O62" s="252">
        <v>0</v>
      </c>
      <c r="P62" s="243">
        <f t="shared" si="3"/>
        <v>0</v>
      </c>
      <c r="Q62" s="254" t="s">
        <v>684</v>
      </c>
      <c r="R62" s="245">
        <f t="shared" si="7"/>
        <v>24000</v>
      </c>
      <c r="S62" s="252">
        <v>15600</v>
      </c>
      <c r="T62" s="252">
        <v>8400</v>
      </c>
      <c r="U62" s="256">
        <v>4196</v>
      </c>
      <c r="V62" s="254" t="s">
        <v>74</v>
      </c>
    </row>
    <row r="63" spans="1:22" x14ac:dyDescent="0.2">
      <c r="A63" s="258" t="s">
        <v>658</v>
      </c>
      <c r="B63" s="250" t="s">
        <v>659</v>
      </c>
      <c r="C63" s="250" t="s">
        <v>679</v>
      </c>
      <c r="D63" s="274" t="s">
        <v>680</v>
      </c>
      <c r="E63" s="275" t="s">
        <v>685</v>
      </c>
      <c r="F63" s="275">
        <v>26</v>
      </c>
      <c r="G63" s="275">
        <v>128</v>
      </c>
      <c r="H63" s="277">
        <v>1200</v>
      </c>
      <c r="I63" s="282">
        <v>16</v>
      </c>
      <c r="J63" s="277">
        <v>780</v>
      </c>
      <c r="K63" s="277">
        <v>420</v>
      </c>
      <c r="L63" s="284"/>
      <c r="M63" s="284"/>
      <c r="N63" s="278">
        <v>8.9</v>
      </c>
      <c r="O63" s="252">
        <v>0</v>
      </c>
      <c r="P63" s="243">
        <f t="shared" si="3"/>
        <v>0</v>
      </c>
      <c r="Q63" s="254" t="s">
        <v>686</v>
      </c>
      <c r="R63" s="245">
        <f t="shared" si="7"/>
        <v>153600</v>
      </c>
      <c r="S63" s="252">
        <v>99840</v>
      </c>
      <c r="T63" s="252">
        <v>53760</v>
      </c>
      <c r="U63" s="251">
        <v>4200</v>
      </c>
      <c r="V63" s="254" t="s">
        <v>663</v>
      </c>
    </row>
    <row r="64" spans="1:22" x14ac:dyDescent="0.2">
      <c r="A64" s="249" t="s">
        <v>673</v>
      </c>
      <c r="B64" s="255" t="s">
        <v>54</v>
      </c>
      <c r="C64" s="250" t="s">
        <v>674</v>
      </c>
      <c r="D64" s="274" t="s">
        <v>632</v>
      </c>
      <c r="E64" s="275" t="s">
        <v>687</v>
      </c>
      <c r="F64" s="275">
        <v>3</v>
      </c>
      <c r="G64" s="275">
        <v>15</v>
      </c>
      <c r="H64" s="283">
        <v>1200</v>
      </c>
      <c r="I64" s="275">
        <v>16</v>
      </c>
      <c r="J64" s="277">
        <v>780</v>
      </c>
      <c r="K64" s="283">
        <v>420</v>
      </c>
      <c r="L64" s="284"/>
      <c r="M64" s="284"/>
      <c r="N64" s="278">
        <v>8.9</v>
      </c>
      <c r="O64" s="252">
        <v>0</v>
      </c>
      <c r="P64" s="243">
        <f t="shared" si="3"/>
        <v>0</v>
      </c>
      <c r="Q64" s="254" t="s">
        <v>686</v>
      </c>
      <c r="R64" s="245">
        <f t="shared" si="7"/>
        <v>18000</v>
      </c>
      <c r="S64" s="252">
        <v>11700</v>
      </c>
      <c r="T64" s="252">
        <v>6300</v>
      </c>
      <c r="U64" s="251">
        <v>4198</v>
      </c>
      <c r="V64" s="254" t="s">
        <v>74</v>
      </c>
    </row>
    <row r="65" spans="1:22" x14ac:dyDescent="0.2">
      <c r="A65" s="258" t="s">
        <v>688</v>
      </c>
      <c r="B65" s="250" t="s">
        <v>521</v>
      </c>
      <c r="C65" s="250" t="s">
        <v>689</v>
      </c>
      <c r="D65" s="274" t="s">
        <v>680</v>
      </c>
      <c r="E65" s="275" t="s">
        <v>690</v>
      </c>
      <c r="F65" s="275">
        <v>27</v>
      </c>
      <c r="G65" s="275">
        <v>12.5</v>
      </c>
      <c r="H65" s="277">
        <v>1200</v>
      </c>
      <c r="I65" s="275">
        <v>16</v>
      </c>
      <c r="J65" s="277">
        <v>780</v>
      </c>
      <c r="K65" s="277">
        <v>420</v>
      </c>
      <c r="L65" s="275"/>
      <c r="M65" s="284"/>
      <c r="N65" s="278">
        <v>8.9</v>
      </c>
      <c r="O65" s="252">
        <v>0</v>
      </c>
      <c r="P65" s="243">
        <f t="shared" si="3"/>
        <v>0</v>
      </c>
      <c r="Q65" s="254" t="s">
        <v>691</v>
      </c>
      <c r="R65" s="245">
        <f t="shared" si="7"/>
        <v>15000</v>
      </c>
      <c r="S65" s="252">
        <v>9750</v>
      </c>
      <c r="T65" s="252">
        <v>5250</v>
      </c>
      <c r="U65" s="251">
        <v>4173</v>
      </c>
      <c r="V65" s="254" t="s">
        <v>40</v>
      </c>
    </row>
    <row r="66" spans="1:22" ht="13.5" x14ac:dyDescent="0.25">
      <c r="A66" s="259" t="s">
        <v>669</v>
      </c>
      <c r="B66" s="259" t="s">
        <v>54</v>
      </c>
      <c r="C66" s="259" t="s">
        <v>670</v>
      </c>
      <c r="D66" s="286" t="s">
        <v>680</v>
      </c>
      <c r="E66" s="287" t="s">
        <v>692</v>
      </c>
      <c r="F66" s="287">
        <v>5</v>
      </c>
      <c r="G66" s="287">
        <v>16</v>
      </c>
      <c r="H66" s="288">
        <v>1200</v>
      </c>
      <c r="I66" s="287">
        <v>16</v>
      </c>
      <c r="J66" s="288">
        <v>780</v>
      </c>
      <c r="K66" s="288">
        <v>420</v>
      </c>
      <c r="L66" s="287"/>
      <c r="M66" s="286"/>
      <c r="N66" s="278">
        <v>8.9</v>
      </c>
      <c r="O66" s="252">
        <v>0</v>
      </c>
      <c r="P66" s="243">
        <f t="shared" si="3"/>
        <v>0</v>
      </c>
      <c r="Q66" s="254" t="s">
        <v>693</v>
      </c>
      <c r="R66" s="245">
        <f t="shared" si="7"/>
        <v>19200</v>
      </c>
      <c r="S66" s="261">
        <v>12480</v>
      </c>
      <c r="T66" s="261">
        <v>6720</v>
      </c>
      <c r="U66" s="260">
        <v>4203</v>
      </c>
      <c r="V66" s="259" t="s">
        <v>74</v>
      </c>
    </row>
    <row r="67" spans="1:22" ht="13.5" x14ac:dyDescent="0.25">
      <c r="A67" s="259" t="s">
        <v>694</v>
      </c>
      <c r="B67" s="259" t="s">
        <v>105</v>
      </c>
      <c r="C67" s="259" t="s">
        <v>695</v>
      </c>
      <c r="D67" s="286" t="s">
        <v>680</v>
      </c>
      <c r="E67" s="287" t="s">
        <v>696</v>
      </c>
      <c r="F67" s="287">
        <v>16</v>
      </c>
      <c r="G67" s="287">
        <v>6</v>
      </c>
      <c r="H67" s="288">
        <v>1200</v>
      </c>
      <c r="I67" s="287">
        <v>16</v>
      </c>
      <c r="J67" s="288">
        <v>780</v>
      </c>
      <c r="K67" s="288">
        <v>420</v>
      </c>
      <c r="L67" s="287"/>
      <c r="M67" s="286"/>
      <c r="N67" s="278">
        <v>8.9</v>
      </c>
      <c r="O67" s="252">
        <v>0</v>
      </c>
      <c r="P67" s="243">
        <f t="shared" si="3"/>
        <v>0</v>
      </c>
      <c r="Q67" s="254" t="s">
        <v>697</v>
      </c>
      <c r="R67" s="245">
        <f t="shared" si="7"/>
        <v>7200</v>
      </c>
      <c r="S67" s="261">
        <v>4680</v>
      </c>
      <c r="T67" s="261">
        <v>2520</v>
      </c>
      <c r="U67" s="260">
        <v>4202</v>
      </c>
      <c r="V67" s="259" t="s">
        <v>514</v>
      </c>
    </row>
    <row r="68" spans="1:22" ht="13.5" x14ac:dyDescent="0.25">
      <c r="A68" s="259" t="s">
        <v>669</v>
      </c>
      <c r="B68" s="259" t="s">
        <v>54</v>
      </c>
      <c r="C68" s="259" t="s">
        <v>670</v>
      </c>
      <c r="D68" s="286" t="s">
        <v>680</v>
      </c>
      <c r="E68" s="287" t="s">
        <v>698</v>
      </c>
      <c r="F68" s="287">
        <v>5</v>
      </c>
      <c r="G68" s="287">
        <v>16</v>
      </c>
      <c r="H68" s="288">
        <v>1200</v>
      </c>
      <c r="I68" s="287">
        <v>16</v>
      </c>
      <c r="J68" s="288">
        <v>780</v>
      </c>
      <c r="K68" s="288">
        <v>420</v>
      </c>
      <c r="L68" s="287"/>
      <c r="M68" s="286"/>
      <c r="N68" s="278">
        <v>8.9</v>
      </c>
      <c r="O68" s="252">
        <v>0</v>
      </c>
      <c r="P68" s="243">
        <f t="shared" si="3"/>
        <v>0</v>
      </c>
      <c r="Q68" s="254" t="s">
        <v>697</v>
      </c>
      <c r="R68" s="245">
        <f t="shared" si="7"/>
        <v>19200</v>
      </c>
      <c r="S68" s="261">
        <v>12480</v>
      </c>
      <c r="T68" s="261">
        <v>6720</v>
      </c>
      <c r="U68" s="260">
        <v>4209</v>
      </c>
      <c r="V68" s="259" t="s">
        <v>74</v>
      </c>
    </row>
    <row r="69" spans="1:22" ht="13.5" x14ac:dyDescent="0.25">
      <c r="A69" s="259" t="s">
        <v>669</v>
      </c>
      <c r="B69" s="262" t="s">
        <v>54</v>
      </c>
      <c r="C69" s="262" t="s">
        <v>699</v>
      </c>
      <c r="D69" s="286" t="s">
        <v>680</v>
      </c>
      <c r="E69" s="38" t="s">
        <v>700</v>
      </c>
      <c r="F69" s="289">
        <v>5</v>
      </c>
      <c r="G69" s="289">
        <v>15</v>
      </c>
      <c r="H69" s="288">
        <v>1200</v>
      </c>
      <c r="I69" s="287">
        <v>16</v>
      </c>
      <c r="J69" s="288">
        <v>780</v>
      </c>
      <c r="K69" s="288">
        <v>420</v>
      </c>
      <c r="L69" s="123">
        <v>400</v>
      </c>
      <c r="M69" s="290"/>
      <c r="N69" s="278">
        <v>8.9</v>
      </c>
      <c r="O69" s="252">
        <v>1775</v>
      </c>
      <c r="P69" s="243">
        <f t="shared" si="3"/>
        <v>1775</v>
      </c>
      <c r="Q69" s="262" t="s">
        <v>697</v>
      </c>
      <c r="R69" s="245">
        <f t="shared" si="7"/>
        <v>20175</v>
      </c>
      <c r="S69" s="264">
        <v>11700</v>
      </c>
      <c r="T69" s="264">
        <v>6300</v>
      </c>
      <c r="U69" s="79">
        <v>4212</v>
      </c>
      <c r="V69" s="262" t="s">
        <v>74</v>
      </c>
    </row>
    <row r="70" spans="1:22" ht="13.5" x14ac:dyDescent="0.25">
      <c r="A70" s="262" t="s">
        <v>673</v>
      </c>
      <c r="B70" s="262" t="s">
        <v>54</v>
      </c>
      <c r="C70" s="262" t="s">
        <v>674</v>
      </c>
      <c r="D70" s="286" t="s">
        <v>517</v>
      </c>
      <c r="E70" s="38" t="s">
        <v>701</v>
      </c>
      <c r="F70" s="289">
        <v>3</v>
      </c>
      <c r="G70" s="289">
        <v>20</v>
      </c>
      <c r="H70" s="288">
        <v>1200</v>
      </c>
      <c r="I70" s="287">
        <v>16</v>
      </c>
      <c r="J70" s="288">
        <v>780</v>
      </c>
      <c r="K70" s="288">
        <v>420</v>
      </c>
      <c r="L70" s="290"/>
      <c r="M70" s="290"/>
      <c r="N70" s="278">
        <v>8.9</v>
      </c>
      <c r="O70" s="252">
        <v>1775</v>
      </c>
      <c r="P70" s="243">
        <f t="shared" si="3"/>
        <v>1775</v>
      </c>
      <c r="Q70" s="265" t="s">
        <v>349</v>
      </c>
      <c r="R70" s="245">
        <f t="shared" si="7"/>
        <v>27950</v>
      </c>
      <c r="S70" s="266">
        <v>17775</v>
      </c>
      <c r="T70" s="266">
        <v>8400</v>
      </c>
      <c r="U70" s="79" t="s">
        <v>702</v>
      </c>
      <c r="V70" s="262" t="s">
        <v>74</v>
      </c>
    </row>
    <row r="71" spans="1:22" ht="13.5" x14ac:dyDescent="0.25">
      <c r="A71" s="262" t="s">
        <v>703</v>
      </c>
      <c r="B71" s="262" t="s">
        <v>64</v>
      </c>
      <c r="C71" s="262" t="s">
        <v>704</v>
      </c>
      <c r="D71" s="286" t="s">
        <v>572</v>
      </c>
      <c r="E71" s="38" t="s">
        <v>705</v>
      </c>
      <c r="F71" s="289">
        <v>6</v>
      </c>
      <c r="G71" s="289">
        <v>28</v>
      </c>
      <c r="H71" s="288">
        <v>1200</v>
      </c>
      <c r="I71" s="287">
        <v>16</v>
      </c>
      <c r="J71" s="288">
        <v>780</v>
      </c>
      <c r="K71" s="288">
        <v>420</v>
      </c>
      <c r="L71" s="290"/>
      <c r="M71" s="290"/>
      <c r="N71" s="278">
        <v>8.9</v>
      </c>
      <c r="O71" s="252">
        <v>0</v>
      </c>
      <c r="P71" s="243">
        <f t="shared" si="3"/>
        <v>0</v>
      </c>
      <c r="Q71" s="262" t="s">
        <v>706</v>
      </c>
      <c r="R71" s="245">
        <f t="shared" si="7"/>
        <v>33600</v>
      </c>
      <c r="S71" s="264">
        <v>21840</v>
      </c>
      <c r="T71" s="264">
        <v>11760</v>
      </c>
      <c r="U71" s="79">
        <v>4216</v>
      </c>
      <c r="V71" s="262" t="s">
        <v>707</v>
      </c>
    </row>
    <row r="72" spans="1:22" ht="13.5" x14ac:dyDescent="0.25">
      <c r="A72" s="262" t="s">
        <v>708</v>
      </c>
      <c r="B72" s="262" t="s">
        <v>709</v>
      </c>
      <c r="C72" s="262" t="s">
        <v>710</v>
      </c>
      <c r="D72" s="286" t="s">
        <v>517</v>
      </c>
      <c r="E72" s="38" t="s">
        <v>711</v>
      </c>
      <c r="F72" s="289">
        <v>19</v>
      </c>
      <c r="G72" s="289">
        <v>47</v>
      </c>
      <c r="H72" s="288">
        <v>1200</v>
      </c>
      <c r="I72" s="287">
        <v>16</v>
      </c>
      <c r="J72" s="288">
        <v>780</v>
      </c>
      <c r="K72" s="288">
        <v>420</v>
      </c>
      <c r="L72" s="290"/>
      <c r="M72" s="290"/>
      <c r="N72" s="278">
        <v>8.9</v>
      </c>
      <c r="O72" s="252">
        <v>0</v>
      </c>
      <c r="P72" s="243">
        <f t="shared" si="3"/>
        <v>0</v>
      </c>
      <c r="Q72" s="262" t="s">
        <v>712</v>
      </c>
      <c r="R72" s="245">
        <f t="shared" si="7"/>
        <v>56400</v>
      </c>
      <c r="S72" s="264">
        <v>36660</v>
      </c>
      <c r="T72" s="264">
        <v>19740</v>
      </c>
      <c r="U72" s="79">
        <v>4218</v>
      </c>
      <c r="V72" s="262" t="s">
        <v>713</v>
      </c>
    </row>
    <row r="73" spans="1:22" ht="13.5" x14ac:dyDescent="0.25">
      <c r="A73" s="262" t="s">
        <v>175</v>
      </c>
      <c r="B73" s="262" t="s">
        <v>422</v>
      </c>
      <c r="C73" s="262" t="s">
        <v>714</v>
      </c>
      <c r="D73" s="286" t="s">
        <v>632</v>
      </c>
      <c r="E73" s="38" t="s">
        <v>715</v>
      </c>
      <c r="F73" s="289">
        <v>11</v>
      </c>
      <c r="G73" s="289">
        <v>31</v>
      </c>
      <c r="H73" s="288">
        <v>1200</v>
      </c>
      <c r="I73" s="287">
        <v>16</v>
      </c>
      <c r="J73" s="288">
        <v>780</v>
      </c>
      <c r="K73" s="288">
        <v>420</v>
      </c>
      <c r="L73" s="290"/>
      <c r="M73" s="290"/>
      <c r="N73" s="278">
        <v>8.9</v>
      </c>
      <c r="O73" s="252">
        <v>0</v>
      </c>
      <c r="P73" s="243">
        <f t="shared" si="3"/>
        <v>0</v>
      </c>
      <c r="Q73" s="262" t="s">
        <v>716</v>
      </c>
      <c r="R73" s="245">
        <f t="shared" si="7"/>
        <v>50261.539999999994</v>
      </c>
      <c r="S73" s="264">
        <v>13030.77</v>
      </c>
      <c r="T73" s="264">
        <v>37230.769999999997</v>
      </c>
      <c r="U73" s="79">
        <v>2025</v>
      </c>
      <c r="V73" s="262" t="s">
        <v>663</v>
      </c>
    </row>
    <row r="74" spans="1:22" ht="13.5" x14ac:dyDescent="0.25">
      <c r="A74" s="262" t="s">
        <v>717</v>
      </c>
      <c r="B74" s="262" t="s">
        <v>718</v>
      </c>
      <c r="C74" s="262" t="s">
        <v>719</v>
      </c>
      <c r="D74" s="286" t="s">
        <v>517</v>
      </c>
      <c r="E74" s="38" t="s">
        <v>720</v>
      </c>
      <c r="F74" s="289">
        <v>22</v>
      </c>
      <c r="G74" s="289">
        <v>26.5</v>
      </c>
      <c r="H74" s="288">
        <v>1200</v>
      </c>
      <c r="I74" s="287">
        <v>16</v>
      </c>
      <c r="J74" s="288">
        <v>780</v>
      </c>
      <c r="K74" s="288">
        <v>420</v>
      </c>
      <c r="L74" s="290"/>
      <c r="M74" s="290"/>
      <c r="N74" s="278">
        <v>8.9</v>
      </c>
      <c r="O74" s="252">
        <v>0</v>
      </c>
      <c r="P74" s="243">
        <f t="shared" si="3"/>
        <v>0</v>
      </c>
      <c r="Q74" s="262" t="s">
        <v>721</v>
      </c>
      <c r="R74" s="245">
        <f t="shared" si="7"/>
        <v>31800</v>
      </c>
      <c r="S74" s="264">
        <v>20670</v>
      </c>
      <c r="T74" s="264">
        <v>11130</v>
      </c>
      <c r="U74" s="79">
        <v>4217</v>
      </c>
      <c r="V74" s="262" t="s">
        <v>713</v>
      </c>
    </row>
    <row r="75" spans="1:22" ht="13.5" x14ac:dyDescent="0.25">
      <c r="A75" s="262" t="s">
        <v>274</v>
      </c>
      <c r="B75" s="262" t="s">
        <v>274</v>
      </c>
      <c r="C75" s="267" t="s">
        <v>722</v>
      </c>
      <c r="D75" s="286" t="s">
        <v>668</v>
      </c>
      <c r="E75" s="38" t="s">
        <v>723</v>
      </c>
      <c r="F75" s="289"/>
      <c r="G75" s="289"/>
      <c r="H75" s="288"/>
      <c r="I75" s="287"/>
      <c r="J75" s="288"/>
      <c r="K75" s="288"/>
      <c r="L75" s="290"/>
      <c r="M75" s="290"/>
      <c r="N75" s="278"/>
      <c r="O75" s="252"/>
      <c r="P75" s="243">
        <f t="shared" ref="P75:P83" si="8">SUM(M75+O75)</f>
        <v>0</v>
      </c>
      <c r="Q75" s="262"/>
      <c r="R75" s="245">
        <f t="shared" si="7"/>
        <v>0</v>
      </c>
      <c r="S75" s="264"/>
      <c r="T75" s="264"/>
      <c r="U75" s="79"/>
      <c r="V75" s="262"/>
    </row>
    <row r="76" spans="1:22" ht="13.5" x14ac:dyDescent="0.25">
      <c r="A76" s="262" t="s">
        <v>669</v>
      </c>
      <c r="B76" s="262" t="s">
        <v>54</v>
      </c>
      <c r="C76" s="262" t="s">
        <v>699</v>
      </c>
      <c r="D76" s="286" t="s">
        <v>517</v>
      </c>
      <c r="E76" s="38" t="s">
        <v>724</v>
      </c>
      <c r="F76" s="289">
        <v>5</v>
      </c>
      <c r="G76" s="289">
        <v>4</v>
      </c>
      <c r="H76" s="288">
        <v>1200</v>
      </c>
      <c r="I76" s="287">
        <v>16</v>
      </c>
      <c r="J76" s="288">
        <v>780</v>
      </c>
      <c r="K76" s="288">
        <v>420</v>
      </c>
      <c r="L76" s="291">
        <v>400</v>
      </c>
      <c r="M76" s="290"/>
      <c r="N76" s="278">
        <v>8.9</v>
      </c>
      <c r="O76" s="252">
        <v>0</v>
      </c>
      <c r="P76" s="243">
        <f t="shared" si="8"/>
        <v>0</v>
      </c>
      <c r="Q76" s="262" t="s">
        <v>725</v>
      </c>
      <c r="R76" s="245">
        <f t="shared" si="7"/>
        <v>5600</v>
      </c>
      <c r="S76" s="264">
        <v>3520</v>
      </c>
      <c r="T76" s="264">
        <v>1680</v>
      </c>
      <c r="U76" s="79">
        <v>4222</v>
      </c>
      <c r="V76" s="262" t="s">
        <v>726</v>
      </c>
    </row>
    <row r="77" spans="1:22" ht="13.5" x14ac:dyDescent="0.25">
      <c r="A77" s="262" t="s">
        <v>727</v>
      </c>
      <c r="B77" s="262" t="s">
        <v>718</v>
      </c>
      <c r="C77" s="268" t="s">
        <v>719</v>
      </c>
      <c r="D77" s="286" t="s">
        <v>517</v>
      </c>
      <c r="E77" s="38" t="s">
        <v>728</v>
      </c>
      <c r="F77" s="289">
        <v>22</v>
      </c>
      <c r="G77" s="289">
        <v>25</v>
      </c>
      <c r="H77" s="288">
        <v>1200</v>
      </c>
      <c r="I77" s="287">
        <v>16</v>
      </c>
      <c r="J77" s="288">
        <v>780</v>
      </c>
      <c r="K77" s="288">
        <v>420</v>
      </c>
      <c r="L77" s="290"/>
      <c r="M77" s="290"/>
      <c r="N77" s="278">
        <v>8.9</v>
      </c>
      <c r="O77" s="252">
        <v>0</v>
      </c>
      <c r="P77" s="243">
        <f t="shared" si="8"/>
        <v>0</v>
      </c>
      <c r="Q77" s="262" t="s">
        <v>729</v>
      </c>
      <c r="R77" s="245">
        <f t="shared" si="7"/>
        <v>30000</v>
      </c>
      <c r="S77" s="264">
        <v>19500</v>
      </c>
      <c r="T77" s="264">
        <v>10500</v>
      </c>
      <c r="U77" s="79">
        <v>4229</v>
      </c>
      <c r="V77" s="262" t="s">
        <v>40</v>
      </c>
    </row>
    <row r="78" spans="1:22" ht="13.5" x14ac:dyDescent="0.25">
      <c r="A78" s="262" t="s">
        <v>727</v>
      </c>
      <c r="B78" s="262" t="s">
        <v>718</v>
      </c>
      <c r="C78" s="262" t="s">
        <v>719</v>
      </c>
      <c r="D78" s="286" t="s">
        <v>730</v>
      </c>
      <c r="E78" s="38" t="s">
        <v>731</v>
      </c>
      <c r="F78" s="289">
        <v>22</v>
      </c>
      <c r="G78" s="289">
        <v>25</v>
      </c>
      <c r="H78" s="288">
        <v>1200</v>
      </c>
      <c r="I78" s="287">
        <v>16</v>
      </c>
      <c r="J78" s="288">
        <v>780</v>
      </c>
      <c r="K78" s="288">
        <v>420</v>
      </c>
      <c r="L78" s="290"/>
      <c r="M78" s="290"/>
      <c r="N78" s="278">
        <v>8.9</v>
      </c>
      <c r="O78" s="252">
        <v>0</v>
      </c>
      <c r="P78" s="243">
        <f t="shared" si="8"/>
        <v>0</v>
      </c>
      <c r="Q78" s="262" t="s">
        <v>732</v>
      </c>
      <c r="R78" s="245">
        <f t="shared" si="7"/>
        <v>30000</v>
      </c>
      <c r="S78" s="264">
        <v>19500</v>
      </c>
      <c r="T78" s="264">
        <v>10500</v>
      </c>
      <c r="U78" s="79">
        <v>4234</v>
      </c>
      <c r="V78" s="262" t="s">
        <v>40</v>
      </c>
    </row>
    <row r="79" spans="1:22" ht="13.5" x14ac:dyDescent="0.25">
      <c r="A79" s="262" t="s">
        <v>733</v>
      </c>
      <c r="B79" s="262" t="s">
        <v>64</v>
      </c>
      <c r="C79" s="262" t="s">
        <v>551</v>
      </c>
      <c r="D79" s="286" t="s">
        <v>680</v>
      </c>
      <c r="E79" s="38" t="s">
        <v>734</v>
      </c>
      <c r="F79" s="289">
        <v>6</v>
      </c>
      <c r="G79" s="289">
        <v>30</v>
      </c>
      <c r="H79" s="288">
        <v>1200</v>
      </c>
      <c r="I79" s="287">
        <v>16</v>
      </c>
      <c r="J79" s="288">
        <v>780</v>
      </c>
      <c r="K79" s="288">
        <v>420</v>
      </c>
      <c r="L79" s="290"/>
      <c r="M79" s="290"/>
      <c r="N79" s="278">
        <v>8.9</v>
      </c>
      <c r="O79" s="252">
        <v>0</v>
      </c>
      <c r="P79" s="243">
        <f t="shared" si="8"/>
        <v>0</v>
      </c>
      <c r="Q79" s="262" t="s">
        <v>732</v>
      </c>
      <c r="R79" s="245">
        <f t="shared" si="7"/>
        <v>149400</v>
      </c>
      <c r="S79" s="264">
        <v>23400</v>
      </c>
      <c r="T79" s="264">
        <v>126000</v>
      </c>
      <c r="U79" s="79">
        <v>4233</v>
      </c>
      <c r="V79" s="262" t="s">
        <v>174</v>
      </c>
    </row>
    <row r="80" spans="1:22" ht="13.5" x14ac:dyDescent="0.25">
      <c r="A80" s="262"/>
      <c r="B80" s="262"/>
      <c r="C80" s="263"/>
      <c r="D80" s="286"/>
      <c r="E80" s="38" t="s">
        <v>484</v>
      </c>
      <c r="F80" s="289"/>
      <c r="G80" s="289"/>
      <c r="H80" s="288"/>
      <c r="I80" s="287"/>
      <c r="J80" s="288"/>
      <c r="K80" s="288"/>
      <c r="L80" s="290"/>
      <c r="M80" s="290"/>
      <c r="N80" s="278"/>
      <c r="O80" s="252"/>
      <c r="P80" s="243">
        <f t="shared" si="8"/>
        <v>0</v>
      </c>
      <c r="Q80" s="262"/>
      <c r="R80" s="245">
        <f t="shared" si="7"/>
        <v>0</v>
      </c>
      <c r="S80" s="264"/>
      <c r="T80" s="264"/>
      <c r="U80" s="79"/>
      <c r="V80" s="262"/>
    </row>
    <row r="81" spans="1:22" ht="13.5" x14ac:dyDescent="0.25">
      <c r="A81" s="262"/>
      <c r="B81" s="262"/>
      <c r="C81" s="263"/>
      <c r="D81" s="286"/>
      <c r="E81" s="38" t="s">
        <v>488</v>
      </c>
      <c r="F81" s="289"/>
      <c r="G81" s="289"/>
      <c r="H81" s="288"/>
      <c r="I81" s="287"/>
      <c r="J81" s="288"/>
      <c r="K81" s="288"/>
      <c r="L81" s="290"/>
      <c r="M81" s="290"/>
      <c r="N81" s="278"/>
      <c r="O81" s="252"/>
      <c r="P81" s="243"/>
      <c r="Q81" s="262"/>
      <c r="R81" s="245"/>
      <c r="S81" s="264"/>
      <c r="T81" s="264"/>
      <c r="U81" s="79"/>
      <c r="V81" s="262"/>
    </row>
    <row r="82" spans="1:22" ht="13.5" x14ac:dyDescent="0.25">
      <c r="A82" s="262" t="s">
        <v>735</v>
      </c>
      <c r="B82" s="262" t="s">
        <v>105</v>
      </c>
      <c r="C82" s="267" t="s">
        <v>736</v>
      </c>
      <c r="D82" s="286" t="s">
        <v>680</v>
      </c>
      <c r="E82" s="38" t="s">
        <v>737</v>
      </c>
      <c r="F82" s="289">
        <v>5</v>
      </c>
      <c r="G82" s="289">
        <v>85</v>
      </c>
      <c r="H82" s="288">
        <v>1200</v>
      </c>
      <c r="I82" s="287">
        <v>16</v>
      </c>
      <c r="J82" s="288">
        <v>780</v>
      </c>
      <c r="K82" s="288">
        <v>420</v>
      </c>
      <c r="L82" s="290"/>
      <c r="M82" s="290"/>
      <c r="N82" s="278">
        <v>8.9</v>
      </c>
      <c r="O82" s="252">
        <v>1424</v>
      </c>
      <c r="P82" s="243">
        <f t="shared" si="8"/>
        <v>1424</v>
      </c>
      <c r="Q82" s="262" t="s">
        <v>738</v>
      </c>
      <c r="R82" s="245">
        <f>SUM(S82+T82+L82+M82+O82)</f>
        <v>103424</v>
      </c>
      <c r="S82" s="264">
        <v>66300</v>
      </c>
      <c r="T82" s="264">
        <v>35700</v>
      </c>
      <c r="U82" s="79">
        <v>4243</v>
      </c>
      <c r="V82" s="262" t="s">
        <v>739</v>
      </c>
    </row>
    <row r="83" spans="1:22" ht="13.5" x14ac:dyDescent="0.25">
      <c r="A83" s="262"/>
      <c r="B83" s="262"/>
      <c r="C83" s="263"/>
      <c r="D83" s="286"/>
      <c r="E83" s="38"/>
      <c r="F83" s="289"/>
      <c r="G83" s="289"/>
      <c r="H83" s="288"/>
      <c r="I83" s="287"/>
      <c r="J83" s="288"/>
      <c r="K83" s="288"/>
      <c r="L83" s="290"/>
      <c r="M83" s="290"/>
      <c r="N83" s="278"/>
      <c r="O83" s="252"/>
      <c r="P83" s="243">
        <f t="shared" si="8"/>
        <v>0</v>
      </c>
      <c r="Q83" s="262"/>
      <c r="R83" s="264"/>
      <c r="S83" s="264"/>
      <c r="T83" s="264"/>
      <c r="U83" s="79"/>
      <c r="V83" s="262"/>
    </row>
  </sheetData>
  <mergeCells count="5">
    <mergeCell ref="B7:E7"/>
    <mergeCell ref="B8:E8"/>
    <mergeCell ref="C2:AA2"/>
    <mergeCell ref="C3:AA3"/>
    <mergeCell ref="C5:AA5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tabSelected="1" zoomScale="80" zoomScaleNormal="80" workbookViewId="0">
      <selection activeCell="C25" sqref="C25"/>
    </sheetView>
  </sheetViews>
  <sheetFormatPr baseColWidth="10" defaultRowHeight="12.75" x14ac:dyDescent="0.2"/>
  <cols>
    <col min="1" max="1" width="22.5703125" bestFit="1" customWidth="1"/>
    <col min="2" max="2" width="14.5703125" bestFit="1" customWidth="1"/>
    <col min="3" max="3" width="32.28515625" bestFit="1" customWidth="1"/>
    <col min="4" max="4" width="30.7109375" bestFit="1" customWidth="1"/>
    <col min="5" max="5" width="12.85546875" customWidth="1"/>
    <col min="6" max="6" width="14.7109375" customWidth="1"/>
    <col min="7" max="7" width="6.42578125" customWidth="1"/>
    <col min="8" max="8" width="9.28515625" bestFit="1" customWidth="1"/>
    <col min="9" max="9" width="13" customWidth="1"/>
    <col min="10" max="11" width="11.5703125" customWidth="1"/>
    <col min="12" max="12" width="16.140625" customWidth="1"/>
    <col min="13" max="13" width="13.7109375" bestFit="1" customWidth="1"/>
    <col min="14" max="14" width="21.7109375" customWidth="1"/>
    <col min="15" max="15" width="13" customWidth="1"/>
    <col min="16" max="16" width="24.28515625" customWidth="1"/>
    <col min="17" max="17" width="12.7109375" bestFit="1" customWidth="1"/>
    <col min="18" max="18" width="14" bestFit="1" customWidth="1"/>
    <col min="19" max="19" width="13.85546875" customWidth="1"/>
    <col min="20" max="20" width="16.7109375" customWidth="1"/>
    <col min="21" max="21" width="13.140625" customWidth="1"/>
    <col min="22" max="22" width="29" customWidth="1"/>
    <col min="23" max="23" width="11.28515625" customWidth="1"/>
    <col min="24" max="24" width="10.42578125" customWidth="1"/>
    <col min="25" max="25" width="12.140625" customWidth="1"/>
    <col min="26" max="26" width="11.85546875" customWidth="1"/>
    <col min="27" max="27" width="40.5703125" bestFit="1" customWidth="1"/>
    <col min="28" max="28" width="15.7109375" customWidth="1"/>
  </cols>
  <sheetData>
    <row r="1" spans="1:30" x14ac:dyDescent="0.2">
      <c r="A1" s="87"/>
      <c r="B1" s="24"/>
      <c r="C1" s="24"/>
      <c r="D1" s="24"/>
      <c r="E1" s="92"/>
      <c r="F1" s="67"/>
      <c r="G1" s="67"/>
      <c r="H1" s="29"/>
      <c r="I1" s="28"/>
      <c r="J1" s="93"/>
      <c r="K1" s="93"/>
      <c r="L1" s="67"/>
      <c r="M1" s="29"/>
      <c r="N1" s="94"/>
      <c r="O1" s="28"/>
      <c r="P1" s="48"/>
      <c r="Q1" s="48"/>
      <c r="R1" s="48"/>
      <c r="S1" s="24"/>
      <c r="T1" s="67"/>
      <c r="U1" s="67"/>
      <c r="V1" s="67"/>
      <c r="W1" s="67"/>
      <c r="X1" s="67"/>
      <c r="Y1" s="67"/>
      <c r="Z1" s="67"/>
      <c r="AA1" s="67"/>
      <c r="AB1" s="67"/>
      <c r="AC1" s="77"/>
      <c r="AD1" s="77"/>
    </row>
    <row r="2" spans="1:30" x14ac:dyDescent="0.2">
      <c r="A2" s="87"/>
      <c r="B2" s="24"/>
      <c r="C2" s="24"/>
      <c r="D2" s="24"/>
      <c r="E2" s="92"/>
      <c r="F2" s="67"/>
      <c r="G2" s="67"/>
      <c r="H2" s="29"/>
      <c r="I2" s="28"/>
      <c r="J2" s="93"/>
      <c r="K2" s="93"/>
      <c r="L2" s="67"/>
      <c r="M2" s="29"/>
      <c r="N2" s="94"/>
      <c r="O2" s="28"/>
      <c r="P2" s="48"/>
      <c r="Q2" s="48"/>
      <c r="R2" s="48"/>
      <c r="S2" s="24"/>
      <c r="T2" s="67"/>
      <c r="U2" s="67"/>
      <c r="V2" s="67"/>
      <c r="W2" s="67"/>
      <c r="X2" s="67"/>
      <c r="Y2" s="67"/>
      <c r="Z2" s="67"/>
      <c r="AA2" s="67"/>
      <c r="AB2" s="67"/>
      <c r="AC2" s="77"/>
      <c r="AD2" s="77"/>
    </row>
    <row r="3" spans="1:30" ht="18.75" x14ac:dyDescent="0.2">
      <c r="A3" s="87"/>
      <c r="B3" s="18"/>
      <c r="C3" s="300" t="s">
        <v>382</v>
      </c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</row>
    <row r="4" spans="1:30" ht="18.75" x14ac:dyDescent="0.2">
      <c r="A4" s="87"/>
      <c r="B4" s="18"/>
      <c r="C4" s="300" t="s">
        <v>383</v>
      </c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  <c r="AA4" s="300"/>
      <c r="AB4" s="300"/>
      <c r="AC4" s="300"/>
      <c r="AD4" s="300"/>
    </row>
    <row r="5" spans="1:30" ht="18.75" x14ac:dyDescent="0.2">
      <c r="A5" s="87"/>
      <c r="B5" s="18"/>
      <c r="C5" s="97"/>
      <c r="D5" s="24"/>
      <c r="E5" s="92"/>
      <c r="F5" s="67"/>
      <c r="G5" s="67"/>
      <c r="H5" s="29"/>
      <c r="I5" s="28"/>
      <c r="J5" s="93"/>
      <c r="K5" s="93"/>
      <c r="L5" s="67"/>
      <c r="M5" s="29"/>
      <c r="N5" s="94"/>
      <c r="O5" s="28"/>
      <c r="P5" s="48"/>
      <c r="Q5" s="48"/>
      <c r="R5" s="48"/>
      <c r="S5" s="24"/>
      <c r="T5" s="67"/>
      <c r="U5" s="67"/>
      <c r="V5" s="67"/>
      <c r="W5" s="67"/>
      <c r="X5" s="67"/>
      <c r="Y5" s="67"/>
      <c r="Z5" s="67"/>
      <c r="AA5" s="67"/>
      <c r="AB5" s="67"/>
      <c r="AC5" s="77"/>
      <c r="AD5" s="77"/>
    </row>
    <row r="6" spans="1:30" ht="19.5" x14ac:dyDescent="0.2">
      <c r="A6" s="87"/>
      <c r="B6" s="18"/>
      <c r="C6" s="301" t="s">
        <v>491</v>
      </c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  <c r="W6" s="301"/>
      <c r="X6" s="301"/>
      <c r="Y6" s="301"/>
      <c r="Z6" s="301"/>
      <c r="AA6" s="301"/>
      <c r="AB6" s="301"/>
      <c r="AC6" s="301"/>
      <c r="AD6" s="301"/>
    </row>
    <row r="7" spans="1:30" x14ac:dyDescent="0.2">
      <c r="A7" s="87"/>
      <c r="B7" s="24"/>
      <c r="C7" s="24"/>
      <c r="D7" s="24"/>
      <c r="E7" s="92"/>
      <c r="F7" s="67"/>
      <c r="G7" s="67"/>
      <c r="H7" s="29"/>
      <c r="I7" s="28"/>
      <c r="J7" s="93"/>
      <c r="K7" s="93"/>
      <c r="L7" s="67"/>
      <c r="M7" s="29"/>
      <c r="N7" s="94"/>
      <c r="O7" s="28"/>
      <c r="P7" s="48"/>
      <c r="Q7" s="48"/>
      <c r="R7" s="48"/>
      <c r="S7" s="24"/>
      <c r="T7" s="67"/>
      <c r="U7" s="67"/>
      <c r="V7" s="67"/>
      <c r="W7" s="67"/>
      <c r="X7" s="67"/>
      <c r="Y7" s="67"/>
      <c r="Z7" s="67"/>
      <c r="AA7" s="67"/>
      <c r="AB7" s="67"/>
      <c r="AC7" s="77"/>
      <c r="AD7" s="77"/>
    </row>
    <row r="8" spans="1:30" x14ac:dyDescent="0.2">
      <c r="A8" s="87"/>
      <c r="B8" s="24"/>
      <c r="C8" s="24"/>
      <c r="D8" s="24"/>
      <c r="E8" s="92"/>
      <c r="F8" s="67"/>
      <c r="G8" s="67"/>
      <c r="H8" s="29"/>
      <c r="I8" s="28"/>
      <c r="J8" s="93"/>
      <c r="K8" s="93"/>
      <c r="L8" s="67"/>
      <c r="M8" s="29"/>
      <c r="N8" s="94"/>
      <c r="O8" s="28"/>
      <c r="P8" s="48"/>
      <c r="Q8" s="48"/>
      <c r="R8" s="48"/>
      <c r="S8" s="24"/>
      <c r="T8" s="67"/>
      <c r="U8" s="67"/>
      <c r="V8" s="67"/>
      <c r="W8" s="67"/>
      <c r="X8" s="67"/>
      <c r="Y8" s="67"/>
      <c r="Z8" s="67"/>
      <c r="AA8" s="67"/>
      <c r="AB8" s="67"/>
      <c r="AC8" s="77"/>
      <c r="AD8" s="77"/>
    </row>
    <row r="11" spans="1:30" ht="31.15" customHeight="1" x14ac:dyDescent="0.2">
      <c r="A11" s="233" t="s">
        <v>0</v>
      </c>
      <c r="B11" s="233" t="s">
        <v>1</v>
      </c>
      <c r="C11" s="233" t="s">
        <v>2</v>
      </c>
      <c r="D11" s="233" t="s">
        <v>392</v>
      </c>
      <c r="E11" s="233" t="s">
        <v>384</v>
      </c>
      <c r="F11" s="233" t="s">
        <v>4</v>
      </c>
      <c r="G11" s="233" t="s">
        <v>393</v>
      </c>
      <c r="H11" s="234" t="s">
        <v>5</v>
      </c>
      <c r="I11" s="235" t="s">
        <v>6</v>
      </c>
      <c r="J11" s="236" t="s">
        <v>7</v>
      </c>
      <c r="K11" s="233" t="s">
        <v>8</v>
      </c>
      <c r="L11" s="233" t="s">
        <v>394</v>
      </c>
      <c r="M11" s="233" t="s">
        <v>395</v>
      </c>
      <c r="N11" s="234" t="s">
        <v>5</v>
      </c>
      <c r="O11" s="101" t="s">
        <v>396</v>
      </c>
      <c r="P11" s="237" t="s">
        <v>10</v>
      </c>
      <c r="Q11" s="237"/>
      <c r="R11" s="238" t="s">
        <v>397</v>
      </c>
      <c r="S11" s="239" t="s">
        <v>398</v>
      </c>
      <c r="T11" s="238" t="s">
        <v>8</v>
      </c>
      <c r="U11" s="233" t="s">
        <v>13</v>
      </c>
      <c r="V11" s="233" t="s">
        <v>14</v>
      </c>
    </row>
    <row r="12" spans="1:30" x14ac:dyDescent="0.2">
      <c r="A12" s="194" t="s">
        <v>175</v>
      </c>
      <c r="B12" s="194" t="s">
        <v>54</v>
      </c>
      <c r="C12" s="4" t="s">
        <v>399</v>
      </c>
      <c r="D12" s="200" t="s">
        <v>400</v>
      </c>
      <c r="E12" s="194" t="s">
        <v>401</v>
      </c>
      <c r="F12" s="229" t="s">
        <v>402</v>
      </c>
      <c r="G12" s="194">
        <v>189</v>
      </c>
      <c r="H12" s="195">
        <v>0</v>
      </c>
      <c r="I12" s="196">
        <v>14</v>
      </c>
      <c r="J12" s="197">
        <v>0</v>
      </c>
      <c r="K12" s="194">
        <v>0</v>
      </c>
      <c r="L12" s="194">
        <v>0</v>
      </c>
      <c r="M12" s="194">
        <v>0</v>
      </c>
      <c r="N12" s="195">
        <v>0</v>
      </c>
      <c r="O12" s="201">
        <v>0</v>
      </c>
      <c r="P12" s="202" t="s">
        <v>403</v>
      </c>
      <c r="Q12" s="202"/>
      <c r="R12" s="198">
        <v>0</v>
      </c>
      <c r="S12" s="199">
        <v>0</v>
      </c>
      <c r="T12" s="198">
        <v>0</v>
      </c>
      <c r="U12" s="194"/>
      <c r="V12" s="194" t="s">
        <v>404</v>
      </c>
    </row>
    <row r="13" spans="1:30" x14ac:dyDescent="0.2">
      <c r="A13" s="194" t="s">
        <v>175</v>
      </c>
      <c r="B13" s="194" t="s">
        <v>54</v>
      </c>
      <c r="C13" s="4" t="s">
        <v>399</v>
      </c>
      <c r="D13" s="200" t="s">
        <v>405</v>
      </c>
      <c r="E13" s="194" t="s">
        <v>406</v>
      </c>
      <c r="F13" s="229" t="s">
        <v>407</v>
      </c>
      <c r="G13" s="194">
        <v>75</v>
      </c>
      <c r="H13" s="195">
        <v>0</v>
      </c>
      <c r="I13" s="196">
        <v>14</v>
      </c>
      <c r="J13" s="197">
        <v>0</v>
      </c>
      <c r="K13" s="194">
        <v>0</v>
      </c>
      <c r="L13" s="194">
        <v>0</v>
      </c>
      <c r="M13" s="194">
        <v>0</v>
      </c>
      <c r="N13" s="195">
        <v>0</v>
      </c>
      <c r="O13" s="201">
        <v>0</v>
      </c>
      <c r="P13" s="202" t="s">
        <v>403</v>
      </c>
      <c r="Q13" s="202"/>
      <c r="R13" s="198">
        <v>0</v>
      </c>
      <c r="S13" s="199">
        <v>0</v>
      </c>
      <c r="T13" s="198">
        <v>0</v>
      </c>
      <c r="U13" s="194"/>
      <c r="V13" s="194" t="s">
        <v>408</v>
      </c>
    </row>
    <row r="14" spans="1:30" x14ac:dyDescent="0.2">
      <c r="A14" s="194" t="s">
        <v>175</v>
      </c>
      <c r="B14" s="194" t="s">
        <v>54</v>
      </c>
      <c r="C14" s="4" t="s">
        <v>409</v>
      </c>
      <c r="D14" s="200" t="s">
        <v>410</v>
      </c>
      <c r="E14" s="194" t="s">
        <v>411</v>
      </c>
      <c r="F14" s="229" t="s">
        <v>412</v>
      </c>
      <c r="G14" s="194">
        <v>20</v>
      </c>
      <c r="H14" s="195">
        <v>0</v>
      </c>
      <c r="I14" s="196">
        <v>14</v>
      </c>
      <c r="J14" s="197">
        <v>0</v>
      </c>
      <c r="K14" s="194">
        <v>0</v>
      </c>
      <c r="L14" s="194">
        <v>0</v>
      </c>
      <c r="M14" s="194">
        <v>0</v>
      </c>
      <c r="N14" s="195">
        <v>0</v>
      </c>
      <c r="O14" s="201">
        <v>0</v>
      </c>
      <c r="P14" s="202" t="s">
        <v>413</v>
      </c>
      <c r="Q14" s="202"/>
      <c r="R14" s="198">
        <v>0</v>
      </c>
      <c r="S14" s="199">
        <v>0</v>
      </c>
      <c r="T14" s="198">
        <v>0</v>
      </c>
      <c r="U14" s="194"/>
      <c r="V14" s="194" t="s">
        <v>74</v>
      </c>
    </row>
    <row r="15" spans="1:30" x14ac:dyDescent="0.2">
      <c r="A15" s="194" t="s">
        <v>175</v>
      </c>
      <c r="B15" s="194" t="s">
        <v>414</v>
      </c>
      <c r="C15" s="4" t="s">
        <v>399</v>
      </c>
      <c r="D15" s="200" t="s">
        <v>400</v>
      </c>
      <c r="E15" s="194" t="s">
        <v>415</v>
      </c>
      <c r="F15" s="229" t="s">
        <v>416</v>
      </c>
      <c r="G15" s="194">
        <v>538</v>
      </c>
      <c r="H15" s="195">
        <v>0</v>
      </c>
      <c r="I15" s="196">
        <v>14</v>
      </c>
      <c r="J15" s="197">
        <v>0</v>
      </c>
      <c r="K15" s="194">
        <v>0</v>
      </c>
      <c r="L15" s="194">
        <v>0</v>
      </c>
      <c r="M15" s="194">
        <v>0</v>
      </c>
      <c r="N15" s="195">
        <v>0</v>
      </c>
      <c r="O15" s="201">
        <v>0</v>
      </c>
      <c r="P15" s="202"/>
      <c r="Q15" s="202"/>
      <c r="R15" s="198"/>
      <c r="S15" s="199"/>
      <c r="T15" s="198"/>
      <c r="U15" s="194"/>
      <c r="V15" s="194"/>
    </row>
    <row r="16" spans="1:30" x14ac:dyDescent="0.2">
      <c r="A16" s="194" t="s">
        <v>175</v>
      </c>
      <c r="B16" s="194" t="s">
        <v>54</v>
      </c>
      <c r="C16" s="4" t="s">
        <v>417</v>
      </c>
      <c r="D16" s="200" t="s">
        <v>418</v>
      </c>
      <c r="E16" s="194" t="s">
        <v>419</v>
      </c>
      <c r="F16" s="229" t="s">
        <v>420</v>
      </c>
      <c r="G16" s="194">
        <v>6</v>
      </c>
      <c r="H16" s="195">
        <v>0</v>
      </c>
      <c r="I16" s="196">
        <v>14</v>
      </c>
      <c r="J16" s="197">
        <v>0</v>
      </c>
      <c r="K16" s="194">
        <v>0</v>
      </c>
      <c r="L16" s="194">
        <v>0</v>
      </c>
      <c r="M16" s="194">
        <v>0</v>
      </c>
      <c r="N16" s="195">
        <v>0</v>
      </c>
      <c r="O16" s="201">
        <v>0</v>
      </c>
      <c r="P16" s="202" t="s">
        <v>421</v>
      </c>
      <c r="Q16" s="202"/>
      <c r="R16" s="198"/>
      <c r="S16" s="199"/>
      <c r="T16" s="198"/>
      <c r="U16" s="194"/>
      <c r="V16" s="194" t="s">
        <v>74</v>
      </c>
    </row>
    <row r="17" spans="1:22" x14ac:dyDescent="0.2">
      <c r="A17" s="203" t="s">
        <v>175</v>
      </c>
      <c r="B17" s="204" t="s">
        <v>422</v>
      </c>
      <c r="C17" s="205" t="s">
        <v>423</v>
      </c>
      <c r="D17" s="206" t="s">
        <v>405</v>
      </c>
      <c r="E17" s="204">
        <v>40004</v>
      </c>
      <c r="F17" s="230" t="s">
        <v>424</v>
      </c>
      <c r="G17" s="207">
        <v>100</v>
      </c>
      <c r="H17" s="208">
        <v>1086</v>
      </c>
      <c r="I17" s="204">
        <v>16</v>
      </c>
      <c r="J17" s="204">
        <v>700</v>
      </c>
      <c r="K17" s="204">
        <v>386</v>
      </c>
      <c r="L17" s="208">
        <v>0</v>
      </c>
      <c r="M17" s="207">
        <v>0</v>
      </c>
      <c r="N17" s="209">
        <v>0</v>
      </c>
      <c r="O17" s="210">
        <v>0</v>
      </c>
      <c r="P17" s="227" t="s">
        <v>425</v>
      </c>
      <c r="Q17" s="211"/>
      <c r="R17" s="212">
        <f t="shared" ref="R17" si="0">SUM(S17+T17)</f>
        <v>108600</v>
      </c>
      <c r="S17" s="212">
        <f t="shared" ref="S17" si="1">SUM(J17*G17)</f>
        <v>70000</v>
      </c>
      <c r="T17" s="212">
        <f t="shared" ref="T17" si="2">SUM(K17*G17)</f>
        <v>38600</v>
      </c>
      <c r="U17" s="213" t="s">
        <v>426</v>
      </c>
      <c r="V17" s="203" t="s">
        <v>427</v>
      </c>
    </row>
    <row r="18" spans="1:22" x14ac:dyDescent="0.2">
      <c r="A18" s="215" t="s">
        <v>428</v>
      </c>
      <c r="B18" s="203" t="s">
        <v>54</v>
      </c>
      <c r="C18" s="79" t="s">
        <v>429</v>
      </c>
      <c r="D18" s="206" t="s">
        <v>430</v>
      </c>
      <c r="E18" s="204" t="s">
        <v>431</v>
      </c>
      <c r="F18" s="231" t="s">
        <v>274</v>
      </c>
      <c r="G18" s="216">
        <v>4.0999999999999996</v>
      </c>
      <c r="H18" s="208">
        <v>1125</v>
      </c>
      <c r="I18" s="203">
        <v>14</v>
      </c>
      <c r="J18" s="203">
        <v>725</v>
      </c>
      <c r="K18" s="203">
        <v>400</v>
      </c>
      <c r="L18" s="217">
        <v>0</v>
      </c>
      <c r="M18" s="216">
        <v>0</v>
      </c>
      <c r="N18" s="212">
        <v>0</v>
      </c>
      <c r="O18" s="218">
        <v>0</v>
      </c>
      <c r="P18" s="228" t="s">
        <v>432</v>
      </c>
      <c r="Q18" s="219"/>
      <c r="R18" s="212">
        <f>SUM(S18+T18)</f>
        <v>4612.4999999999991</v>
      </c>
      <c r="S18" s="212">
        <f>SUM(J18*G18)</f>
        <v>2972.4999999999995</v>
      </c>
      <c r="T18" s="212">
        <f>SUM(K18*G18)</f>
        <v>1639.9999999999998</v>
      </c>
      <c r="U18" s="213" t="s">
        <v>433</v>
      </c>
      <c r="V18" s="203" t="s">
        <v>74</v>
      </c>
    </row>
    <row r="19" spans="1:22" x14ac:dyDescent="0.2">
      <c r="A19" s="215" t="s">
        <v>175</v>
      </c>
      <c r="B19" s="204" t="s">
        <v>117</v>
      </c>
      <c r="C19" s="205" t="s">
        <v>434</v>
      </c>
      <c r="D19" s="206" t="s">
        <v>435</v>
      </c>
      <c r="E19" s="204" t="s">
        <v>436</v>
      </c>
      <c r="F19" s="230" t="s">
        <v>437</v>
      </c>
      <c r="G19" s="207">
        <v>200</v>
      </c>
      <c r="H19" s="208">
        <v>775</v>
      </c>
      <c r="I19" s="204">
        <v>14</v>
      </c>
      <c r="J19" s="204">
        <v>500</v>
      </c>
      <c r="K19" s="204">
        <v>275</v>
      </c>
      <c r="L19" s="208">
        <v>0</v>
      </c>
      <c r="M19" s="207">
        <v>0</v>
      </c>
      <c r="N19" s="209">
        <v>0</v>
      </c>
      <c r="O19" s="210">
        <v>0</v>
      </c>
      <c r="P19" s="227" t="s">
        <v>438</v>
      </c>
      <c r="Q19" s="211"/>
      <c r="R19" s="212">
        <f t="shared" ref="R19:R24" si="3">SUM(S19+T19)</f>
        <v>155000</v>
      </c>
      <c r="S19" s="212">
        <f t="shared" ref="S19:S27" si="4">SUM(J19*G19)</f>
        <v>100000</v>
      </c>
      <c r="T19" s="212">
        <f t="shared" ref="T19:T27" si="5">SUM(K19*G19)</f>
        <v>55000</v>
      </c>
      <c r="U19" s="213" t="s">
        <v>439</v>
      </c>
      <c r="V19" s="203" t="s">
        <v>158</v>
      </c>
    </row>
    <row r="20" spans="1:22" x14ac:dyDescent="0.2">
      <c r="A20" s="215" t="s">
        <v>440</v>
      </c>
      <c r="B20" s="204" t="s">
        <v>441</v>
      </c>
      <c r="C20" s="205" t="s">
        <v>442</v>
      </c>
      <c r="D20" s="206" t="s">
        <v>443</v>
      </c>
      <c r="E20" s="204" t="s">
        <v>444</v>
      </c>
      <c r="F20" s="232" t="s">
        <v>445</v>
      </c>
      <c r="G20" s="207">
        <v>75</v>
      </c>
      <c r="H20" s="208">
        <v>1125</v>
      </c>
      <c r="I20" s="204">
        <v>16</v>
      </c>
      <c r="J20" s="204">
        <v>725</v>
      </c>
      <c r="K20" s="204">
        <v>400</v>
      </c>
      <c r="L20" s="208">
        <v>0</v>
      </c>
      <c r="M20" s="207">
        <v>0</v>
      </c>
      <c r="N20" s="209">
        <v>0</v>
      </c>
      <c r="O20" s="210">
        <v>0</v>
      </c>
      <c r="P20" s="227" t="s">
        <v>446</v>
      </c>
      <c r="Q20" s="211"/>
      <c r="R20" s="212">
        <f t="shared" si="3"/>
        <v>84375</v>
      </c>
      <c r="S20" s="212">
        <f t="shared" si="4"/>
        <v>54375</v>
      </c>
      <c r="T20" s="212">
        <f t="shared" si="5"/>
        <v>30000</v>
      </c>
      <c r="U20" s="213" t="s">
        <v>447</v>
      </c>
      <c r="V20" s="203" t="s">
        <v>448</v>
      </c>
    </row>
    <row r="21" spans="1:22" x14ac:dyDescent="0.2">
      <c r="A21" s="215" t="s">
        <v>440</v>
      </c>
      <c r="B21" s="204" t="s">
        <v>441</v>
      </c>
      <c r="C21" s="205" t="s">
        <v>442</v>
      </c>
      <c r="D21" s="206" t="s">
        <v>443</v>
      </c>
      <c r="E21" s="204" t="s">
        <v>449</v>
      </c>
      <c r="F21" s="230" t="s">
        <v>450</v>
      </c>
      <c r="G21" s="207">
        <v>75</v>
      </c>
      <c r="H21" s="208">
        <v>1125</v>
      </c>
      <c r="I21" s="204">
        <v>16</v>
      </c>
      <c r="J21" s="204">
        <v>725</v>
      </c>
      <c r="K21" s="204">
        <v>400</v>
      </c>
      <c r="L21" s="208">
        <v>0</v>
      </c>
      <c r="M21" s="207">
        <v>0</v>
      </c>
      <c r="N21" s="209">
        <v>0</v>
      </c>
      <c r="O21" s="210">
        <v>0</v>
      </c>
      <c r="P21" s="227" t="s">
        <v>446</v>
      </c>
      <c r="Q21" s="211"/>
      <c r="R21" s="212">
        <f t="shared" si="3"/>
        <v>84375</v>
      </c>
      <c r="S21" s="212">
        <f t="shared" si="4"/>
        <v>54375</v>
      </c>
      <c r="T21" s="212">
        <f t="shared" si="5"/>
        <v>30000</v>
      </c>
      <c r="U21" s="213" t="s">
        <v>451</v>
      </c>
      <c r="V21" s="203" t="s">
        <v>448</v>
      </c>
    </row>
    <row r="22" spans="1:22" x14ac:dyDescent="0.2">
      <c r="A22" s="215" t="s">
        <v>452</v>
      </c>
      <c r="B22" s="204" t="s">
        <v>117</v>
      </c>
      <c r="C22" s="205" t="s">
        <v>434</v>
      </c>
      <c r="D22" s="206" t="s">
        <v>435</v>
      </c>
      <c r="E22" s="204" t="s">
        <v>453</v>
      </c>
      <c r="F22" s="230" t="s">
        <v>437</v>
      </c>
      <c r="G22" s="207">
        <v>40</v>
      </c>
      <c r="H22" s="208">
        <v>775</v>
      </c>
      <c r="I22" s="204">
        <v>16</v>
      </c>
      <c r="J22" s="204">
        <v>500</v>
      </c>
      <c r="K22" s="204">
        <v>275</v>
      </c>
      <c r="L22" s="208">
        <v>0</v>
      </c>
      <c r="M22" s="207">
        <v>0</v>
      </c>
      <c r="N22" s="209">
        <v>0</v>
      </c>
      <c r="O22" s="210">
        <v>0</v>
      </c>
      <c r="P22" s="227" t="s">
        <v>454</v>
      </c>
      <c r="Q22" s="211"/>
      <c r="R22" s="212">
        <f t="shared" si="3"/>
        <v>31000</v>
      </c>
      <c r="S22" s="212">
        <f t="shared" si="4"/>
        <v>20000</v>
      </c>
      <c r="T22" s="212">
        <f t="shared" si="5"/>
        <v>11000</v>
      </c>
      <c r="U22" s="213" t="s">
        <v>455</v>
      </c>
      <c r="V22" s="203" t="s">
        <v>158</v>
      </c>
    </row>
    <row r="23" spans="1:22" x14ac:dyDescent="0.2">
      <c r="A23" s="215" t="s">
        <v>175</v>
      </c>
      <c r="B23" s="204" t="s">
        <v>117</v>
      </c>
      <c r="C23" s="205" t="s">
        <v>434</v>
      </c>
      <c r="D23" s="206" t="s">
        <v>405</v>
      </c>
      <c r="E23" s="204" t="s">
        <v>456</v>
      </c>
      <c r="F23" s="230" t="s">
        <v>437</v>
      </c>
      <c r="G23" s="207">
        <v>60</v>
      </c>
      <c r="H23" s="208">
        <v>775</v>
      </c>
      <c r="I23" s="204">
        <v>16</v>
      </c>
      <c r="J23" s="204">
        <v>500</v>
      </c>
      <c r="K23" s="204">
        <v>275</v>
      </c>
      <c r="L23" s="208">
        <v>0</v>
      </c>
      <c r="M23" s="207">
        <v>0</v>
      </c>
      <c r="N23" s="209">
        <v>0</v>
      </c>
      <c r="O23" s="210">
        <v>0</v>
      </c>
      <c r="P23" s="227" t="s">
        <v>457</v>
      </c>
      <c r="Q23" s="211"/>
      <c r="R23" s="212">
        <f t="shared" si="3"/>
        <v>46500</v>
      </c>
      <c r="S23" s="212">
        <f t="shared" si="4"/>
        <v>30000</v>
      </c>
      <c r="T23" s="212">
        <f t="shared" si="5"/>
        <v>16500</v>
      </c>
      <c r="U23" s="213">
        <v>2017</v>
      </c>
      <c r="V23" s="203" t="s">
        <v>458</v>
      </c>
    </row>
    <row r="24" spans="1:22" x14ac:dyDescent="0.2">
      <c r="A24" s="215" t="s">
        <v>163</v>
      </c>
      <c r="B24" s="204" t="s">
        <v>54</v>
      </c>
      <c r="C24" s="205" t="s">
        <v>459</v>
      </c>
      <c r="D24" s="206" t="s">
        <v>430</v>
      </c>
      <c r="E24" s="204" t="s">
        <v>460</v>
      </c>
      <c r="F24" s="230" t="s">
        <v>461</v>
      </c>
      <c r="G24" s="207">
        <v>70</v>
      </c>
      <c r="H24" s="208">
        <v>1125</v>
      </c>
      <c r="I24" s="204">
        <v>16</v>
      </c>
      <c r="J24" s="204">
        <v>725</v>
      </c>
      <c r="K24" s="204">
        <v>400</v>
      </c>
      <c r="L24" s="208">
        <v>0</v>
      </c>
      <c r="M24" s="207">
        <v>0</v>
      </c>
      <c r="N24" s="209">
        <v>0</v>
      </c>
      <c r="O24" s="210">
        <v>0</v>
      </c>
      <c r="P24" s="227" t="s">
        <v>425</v>
      </c>
      <c r="Q24" s="211"/>
      <c r="R24" s="212">
        <f t="shared" si="3"/>
        <v>78750</v>
      </c>
      <c r="S24" s="212">
        <f t="shared" si="4"/>
        <v>50750</v>
      </c>
      <c r="T24" s="212">
        <f t="shared" si="5"/>
        <v>28000</v>
      </c>
      <c r="U24" s="213" t="s">
        <v>462</v>
      </c>
      <c r="V24" s="203" t="s">
        <v>74</v>
      </c>
    </row>
    <row r="25" spans="1:22" x14ac:dyDescent="0.2">
      <c r="A25" s="215" t="s">
        <v>163</v>
      </c>
      <c r="B25" s="204" t="s">
        <v>414</v>
      </c>
      <c r="C25" s="205" t="s">
        <v>459</v>
      </c>
      <c r="D25" s="206" t="s">
        <v>463</v>
      </c>
      <c r="E25" s="204" t="s">
        <v>464</v>
      </c>
      <c r="F25" s="230" t="s">
        <v>461</v>
      </c>
      <c r="G25" s="207">
        <v>7</v>
      </c>
      <c r="H25" s="208">
        <v>1125</v>
      </c>
      <c r="I25" s="205">
        <v>16</v>
      </c>
      <c r="J25" s="205">
        <v>725</v>
      </c>
      <c r="K25" s="205">
        <v>400</v>
      </c>
      <c r="L25" s="220">
        <v>600</v>
      </c>
      <c r="M25" s="221">
        <v>0</v>
      </c>
      <c r="N25" s="222">
        <v>0</v>
      </c>
      <c r="O25" s="223">
        <v>0</v>
      </c>
      <c r="P25" s="227" t="s">
        <v>465</v>
      </c>
      <c r="Q25" s="211"/>
      <c r="R25" s="224">
        <f>SUM(S25+T25+L25)</f>
        <v>8475</v>
      </c>
      <c r="S25" s="224">
        <f t="shared" si="4"/>
        <v>5075</v>
      </c>
      <c r="T25" s="224">
        <f t="shared" si="5"/>
        <v>2800</v>
      </c>
      <c r="U25" s="225" t="s">
        <v>466</v>
      </c>
      <c r="V25" s="203" t="s">
        <v>74</v>
      </c>
    </row>
    <row r="26" spans="1:22" x14ac:dyDescent="0.2">
      <c r="A26" s="226" t="s">
        <v>163</v>
      </c>
      <c r="B26" s="204" t="s">
        <v>467</v>
      </c>
      <c r="C26" s="205" t="s">
        <v>468</v>
      </c>
      <c r="D26" s="206" t="s">
        <v>405</v>
      </c>
      <c r="E26" s="204" t="s">
        <v>469</v>
      </c>
      <c r="F26" s="230" t="s">
        <v>402</v>
      </c>
      <c r="G26" s="207">
        <v>15</v>
      </c>
      <c r="H26" s="208">
        <v>0</v>
      </c>
      <c r="I26" s="205">
        <v>16</v>
      </c>
      <c r="J26" s="205">
        <v>0</v>
      </c>
      <c r="K26" s="205">
        <v>0</v>
      </c>
      <c r="L26" s="220">
        <v>0</v>
      </c>
      <c r="M26" s="221">
        <v>0</v>
      </c>
      <c r="N26" s="222">
        <v>0</v>
      </c>
      <c r="O26" s="223">
        <v>0</v>
      </c>
      <c r="P26" s="227" t="s">
        <v>470</v>
      </c>
      <c r="Q26" s="211">
        <v>1068</v>
      </c>
      <c r="R26" s="224">
        <f t="shared" ref="R26" si="6">SUM(S26+T26+L26)</f>
        <v>16875</v>
      </c>
      <c r="S26" s="224">
        <v>12250</v>
      </c>
      <c r="T26" s="224">
        <v>4625</v>
      </c>
      <c r="U26" s="225" t="s">
        <v>471</v>
      </c>
      <c r="V26" s="203" t="s">
        <v>472</v>
      </c>
    </row>
    <row r="27" spans="1:22" x14ac:dyDescent="0.2">
      <c r="A27" s="215" t="s">
        <v>263</v>
      </c>
      <c r="B27" s="204" t="s">
        <v>140</v>
      </c>
      <c r="C27" s="205" t="s">
        <v>264</v>
      </c>
      <c r="D27" s="206" t="s">
        <v>473</v>
      </c>
      <c r="E27" s="204" t="s">
        <v>474</v>
      </c>
      <c r="F27" s="230" t="s">
        <v>461</v>
      </c>
      <c r="G27" s="207">
        <v>10</v>
      </c>
      <c r="H27" s="208">
        <v>1125</v>
      </c>
      <c r="I27" s="205">
        <v>16</v>
      </c>
      <c r="J27" s="205">
        <v>725</v>
      </c>
      <c r="K27" s="205">
        <v>400</v>
      </c>
      <c r="L27" s="220">
        <v>200</v>
      </c>
      <c r="M27" s="221">
        <v>890</v>
      </c>
      <c r="N27" s="222">
        <v>0</v>
      </c>
      <c r="O27" s="223">
        <v>0</v>
      </c>
      <c r="P27" s="227" t="s">
        <v>475</v>
      </c>
      <c r="Q27" s="211"/>
      <c r="R27" s="224">
        <f>SUM(S27+T27+L27+M27)</f>
        <v>12340</v>
      </c>
      <c r="S27" s="224">
        <f t="shared" si="4"/>
        <v>7250</v>
      </c>
      <c r="T27" s="224">
        <f t="shared" si="5"/>
        <v>4000</v>
      </c>
      <c r="U27" s="225" t="s">
        <v>476</v>
      </c>
      <c r="V27" s="203" t="s">
        <v>477</v>
      </c>
    </row>
    <row r="28" spans="1:22" x14ac:dyDescent="0.2">
      <c r="A28" s="215" t="s">
        <v>163</v>
      </c>
      <c r="B28" s="204" t="s">
        <v>467</v>
      </c>
      <c r="C28" s="205" t="s">
        <v>478</v>
      </c>
      <c r="D28" s="206" t="s">
        <v>405</v>
      </c>
      <c r="E28" s="204" t="s">
        <v>479</v>
      </c>
      <c r="F28" s="230" t="s">
        <v>402</v>
      </c>
      <c r="G28" s="207">
        <v>15</v>
      </c>
      <c r="H28" s="208"/>
      <c r="I28" s="205"/>
      <c r="J28" s="205"/>
      <c r="K28" s="205"/>
      <c r="L28" s="220"/>
      <c r="M28" s="221"/>
      <c r="N28" s="222"/>
      <c r="O28" s="223"/>
      <c r="P28" s="227" t="s">
        <v>480</v>
      </c>
      <c r="Q28" s="211"/>
      <c r="R28" s="224">
        <v>16875</v>
      </c>
      <c r="S28" s="224">
        <v>5625</v>
      </c>
      <c r="T28" s="224">
        <v>11250</v>
      </c>
      <c r="U28" s="225" t="s">
        <v>481</v>
      </c>
      <c r="V28" s="203" t="s">
        <v>472</v>
      </c>
    </row>
    <row r="29" spans="1:22" x14ac:dyDescent="0.2">
      <c r="A29" s="215" t="s">
        <v>482</v>
      </c>
      <c r="B29" s="204" t="s">
        <v>307</v>
      </c>
      <c r="C29" s="205" t="s">
        <v>483</v>
      </c>
      <c r="D29" s="206" t="s">
        <v>405</v>
      </c>
      <c r="E29" s="204" t="s">
        <v>484</v>
      </c>
      <c r="F29" s="230" t="s">
        <v>461</v>
      </c>
      <c r="G29" s="207">
        <v>24</v>
      </c>
      <c r="H29" s="208"/>
      <c r="I29" s="205"/>
      <c r="J29" s="205"/>
      <c r="K29" s="205"/>
      <c r="L29" s="220"/>
      <c r="M29" s="221"/>
      <c r="N29" s="222"/>
      <c r="O29" s="223"/>
      <c r="P29" s="227" t="s">
        <v>485</v>
      </c>
      <c r="Q29" s="211">
        <v>2000</v>
      </c>
      <c r="R29" s="224">
        <f>SUM(S29+T29+Q29)</f>
        <v>29000</v>
      </c>
      <c r="S29" s="224">
        <v>17400</v>
      </c>
      <c r="T29" s="224">
        <v>9600</v>
      </c>
      <c r="U29" s="225" t="s">
        <v>486</v>
      </c>
      <c r="V29" s="203" t="s">
        <v>487</v>
      </c>
    </row>
    <row r="30" spans="1:22" x14ac:dyDescent="0.2">
      <c r="A30" s="215" t="s">
        <v>482</v>
      </c>
      <c r="B30" s="214" t="s">
        <v>307</v>
      </c>
      <c r="C30" s="205" t="s">
        <v>483</v>
      </c>
      <c r="D30" s="206" t="s">
        <v>405</v>
      </c>
      <c r="E30" s="204" t="s">
        <v>488</v>
      </c>
      <c r="F30" s="230" t="s">
        <v>461</v>
      </c>
      <c r="G30" s="207">
        <v>36</v>
      </c>
      <c r="H30" s="208"/>
      <c r="I30" s="205"/>
      <c r="J30" s="205"/>
      <c r="K30" s="205"/>
      <c r="L30" s="220"/>
      <c r="M30" s="221"/>
      <c r="N30" s="222"/>
      <c r="O30" s="223"/>
      <c r="P30" s="227" t="s">
        <v>489</v>
      </c>
      <c r="Q30" s="211"/>
      <c r="R30" s="224">
        <v>40500</v>
      </c>
      <c r="S30" s="224">
        <v>26100</v>
      </c>
      <c r="T30" s="224">
        <v>14400</v>
      </c>
      <c r="U30" s="225" t="s">
        <v>490</v>
      </c>
      <c r="V30" s="203" t="s">
        <v>487</v>
      </c>
    </row>
  </sheetData>
  <mergeCells count="3">
    <mergeCell ref="C3:AD3"/>
    <mergeCell ref="C4:AD4"/>
    <mergeCell ref="C6:A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C0101</vt:lpstr>
      <vt:lpstr>C0102</vt:lpstr>
      <vt:lpstr>C0301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alopez</dc:creator>
  <cp:lastModifiedBy>ANA MARIA RIVERA GONZALEZ</cp:lastModifiedBy>
  <dcterms:created xsi:type="dcterms:W3CDTF">2016-04-18T22:40:31Z</dcterms:created>
  <dcterms:modified xsi:type="dcterms:W3CDTF">2016-06-02T16:43:44Z</dcterms:modified>
</cp:coreProperties>
</file>